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defaultThemeVersion="124226"/>
  <mc:AlternateContent xmlns:mc="http://schemas.openxmlformats.org/markup-compatibility/2006">
    <mc:Choice Requires="x15">
      <x15ac:absPath xmlns:x15ac="http://schemas.microsoft.com/office/spreadsheetml/2010/11/ac" url="S:\Multifamily Department\Allocation\1 - Qualified Allocation Plans\2022\8 - Final Docs for Website\"/>
    </mc:Choice>
  </mc:AlternateContent>
  <xr:revisionPtr revIDLastSave="0" documentId="13_ncr:1_{EF3D0953-AD03-46F1-B53E-5E3829022016}" xr6:coauthVersionLast="47" xr6:coauthVersionMax="47" xr10:uidLastSave="{00000000-0000-0000-0000-000000000000}"/>
  <bookViews>
    <workbookView xWindow="24" yWindow="0" windowWidth="22788" windowHeight="12360" xr2:uid="{00000000-000D-0000-FFFF-FFFF00000000}"/>
  </bookViews>
  <sheets>
    <sheet name="Unit Information" sheetId="1" r:id="rId1"/>
    <sheet name="County Selection" sheetId="14" state="hidden" r:id="rId2"/>
    <sheet name="Income Averaging" sheetId="13" r:id="rId3"/>
    <sheet name="AMI" sheetId="16" r:id="rId4"/>
    <sheet name="Operating Expenses" sheetId="2" r:id="rId5"/>
    <sheet name="Development Cost Schedule" sheetId="3" r:id="rId6"/>
    <sheet name="Equity Gap" sheetId="4" r:id="rId7"/>
    <sheet name="Efficient Housing Production" sheetId="11" r:id="rId8"/>
    <sheet name="20-YR Proforma" sheetId="6" r:id="rId9"/>
    <sheet name="HOME CDBG-DR &amp; HTF Only" sheetId="15" r:id="rId10"/>
    <sheet name="30-YR Proforma_HTF" sheetId="8" r:id="rId11"/>
  </sheets>
  <externalReferences>
    <externalReference r:id="rId12"/>
  </externalReferences>
  <definedNames>
    <definedName name="Address">'[1]Selection of Method'!$D$5</definedName>
    <definedName name="Name">'[1]Selection of Method'!$D$4</definedName>
    <definedName name="_xlnm.Print_Area" localSheetId="7">'Efficient Housing Production'!$A$1:$J$32</definedName>
    <definedName name="_xlnm.Print_Area" localSheetId="6">'Equity Gap'!$A$1:$D$51</definedName>
    <definedName name="_xlnm.Print_Area" localSheetId="2">'Income Averaging'!$A$1:$R$52</definedName>
    <definedName name="_xlnm.Print_Titles" localSheetId="2">'Income Averaging'!$1:$2</definedName>
    <definedName name="ReviewDate">'[1]Selection of Method'!$D$6</definedName>
    <definedName name="TotSqFt">'[1]Selection of Method'!$F$23</definedName>
    <definedName name="Z_4117F1CD_FF87_43B0_A078_090EF831632E_.wvu.PrintArea" localSheetId="7" hidden="1">'Efficient Housing Production'!$A$1:$J$32</definedName>
    <definedName name="Z_4117F1CD_FF87_43B0_A078_090EF831632E_.wvu.PrintArea" localSheetId="6" hidden="1">'Equity Gap'!$A$1:$D$51</definedName>
  </definedNames>
  <calcPr calcId="191029"/>
  <customWorkbookViews>
    <customWorkbookView name="Sara" guid="{4117F1CD-FF87-43B0-A078-090EF831632E}" includeHiddenRowCol="0" maximized="1" xWindow="1358" yWindow="-8" windowWidth="1936" windowHeight="1056" activeSheetId="4"/>
    <customWorkbookView name="Teresa Kile - Personal View" guid="{E865FF6D-9896-4E06-B51A-246D42428865}" mergeInterval="0" personalView="1" maximized="1" windowWidth="1050" windowHeight="140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1" l="1"/>
  <c r="B18" i="11"/>
  <c r="B31" i="11" l="1"/>
  <c r="B10" i="11" l="1"/>
  <c r="B1" i="3" l="1"/>
  <c r="E24" i="16"/>
  <c r="O23" i="16"/>
  <c r="M23" i="16"/>
  <c r="G23" i="16"/>
  <c r="O22" i="16"/>
  <c r="M22" i="16"/>
  <c r="G22" i="16"/>
  <c r="O21" i="16"/>
  <c r="M21" i="16"/>
  <c r="G21" i="16"/>
  <c r="O20" i="16"/>
  <c r="M20" i="16"/>
  <c r="G20" i="16"/>
  <c r="O19" i="16"/>
  <c r="M19" i="16"/>
  <c r="G19" i="16"/>
  <c r="O18" i="16"/>
  <c r="M18" i="16"/>
  <c r="G18" i="16"/>
  <c r="O17" i="16"/>
  <c r="M17" i="16"/>
  <c r="G17" i="16"/>
  <c r="O16" i="16"/>
  <c r="M16" i="16"/>
  <c r="G16" i="16"/>
  <c r="O15" i="16"/>
  <c r="M15" i="16"/>
  <c r="G15" i="16"/>
  <c r="O14" i="16"/>
  <c r="M14" i="16"/>
  <c r="G14" i="16"/>
  <c r="O13" i="16"/>
  <c r="M13" i="16"/>
  <c r="G13" i="16"/>
  <c r="O12" i="16"/>
  <c r="M12" i="16"/>
  <c r="G12" i="16"/>
  <c r="O11" i="16"/>
  <c r="M11" i="16"/>
  <c r="G11" i="16"/>
  <c r="O10" i="16"/>
  <c r="M10" i="16"/>
  <c r="G10" i="16"/>
  <c r="O9" i="16"/>
  <c r="M9" i="16"/>
  <c r="G9" i="16"/>
  <c r="O8" i="16"/>
  <c r="M8" i="16"/>
  <c r="G8" i="16"/>
  <c r="O7" i="16"/>
  <c r="M7" i="16"/>
  <c r="G7" i="16"/>
  <c r="M25" i="16" l="1"/>
  <c r="G24" i="16"/>
  <c r="G55" i="3"/>
  <c r="G54" i="3"/>
  <c r="G53" i="3"/>
  <c r="F44" i="3"/>
  <c r="A120" i="3" l="1"/>
  <c r="A117" i="3"/>
  <c r="B1" i="2" l="1"/>
  <c r="I26" i="11"/>
  <c r="A104" i="3" l="1"/>
  <c r="A112" i="3"/>
  <c r="D27" i="11" l="1"/>
  <c r="D28" i="11" s="1"/>
  <c r="E27" i="11"/>
  <c r="E28" i="11" s="1"/>
  <c r="F27" i="11"/>
  <c r="F28" i="11" s="1"/>
  <c r="G27" i="11"/>
  <c r="H27" i="11"/>
  <c r="H28" i="11" s="1"/>
  <c r="B27" i="11"/>
  <c r="B28" i="11" s="1"/>
  <c r="G28" i="11" l="1"/>
  <c r="B51" i="13"/>
  <c r="B50" i="13"/>
  <c r="B49" i="13"/>
  <c r="B48" i="13"/>
  <c r="B47" i="13"/>
  <c r="B46" i="13"/>
  <c r="H45" i="13"/>
  <c r="I36" i="13"/>
  <c r="I45" i="13" s="1"/>
  <c r="H36" i="13"/>
  <c r="G36" i="13"/>
  <c r="G45" i="13" s="1"/>
  <c r="F36" i="13"/>
  <c r="F45" i="13" s="1"/>
  <c r="E36" i="13"/>
  <c r="E45" i="13" s="1"/>
  <c r="D36" i="13"/>
  <c r="D45" i="13" s="1"/>
  <c r="C36" i="13"/>
  <c r="C45" i="13" s="1"/>
  <c r="E24" i="13"/>
  <c r="F34" i="13" s="1"/>
  <c r="F14" i="13"/>
  <c r="E14" i="13"/>
  <c r="D14" i="13"/>
  <c r="C14" i="13"/>
  <c r="B14" i="13"/>
  <c r="G13" i="13"/>
  <c r="I12" i="13"/>
  <c r="G12" i="13"/>
  <c r="G11" i="13"/>
  <c r="I11" i="13" s="1"/>
  <c r="G10" i="13"/>
  <c r="I10" i="13" s="1"/>
  <c r="G9" i="13"/>
  <c r="I9" i="13" s="1"/>
  <c r="G8" i="13"/>
  <c r="I8" i="13" s="1"/>
  <c r="G7" i="13"/>
  <c r="I7" i="13" s="1"/>
  <c r="G14" i="13" l="1"/>
  <c r="C17" i="13" s="1"/>
  <c r="I13" i="13"/>
  <c r="H34" i="13"/>
  <c r="D34" i="13"/>
  <c r="G34" i="13"/>
  <c r="C34" i="13"/>
  <c r="I34" i="13"/>
  <c r="J34" i="13"/>
  <c r="E34" i="13"/>
  <c r="F27" i="13"/>
  <c r="F28" i="13"/>
  <c r="F29" i="13"/>
  <c r="F30" i="13"/>
  <c r="F31" i="13"/>
  <c r="F32" i="13"/>
  <c r="F33" i="13"/>
  <c r="C18" i="13" l="1"/>
  <c r="I14" i="13"/>
  <c r="H28" i="13"/>
  <c r="D28" i="13"/>
  <c r="G28" i="13"/>
  <c r="C28" i="13"/>
  <c r="I28" i="13"/>
  <c r="E28" i="13"/>
  <c r="J28" i="13"/>
  <c r="H31" i="13"/>
  <c r="D31" i="13"/>
  <c r="G31" i="13"/>
  <c r="C31" i="13"/>
  <c r="I31" i="13"/>
  <c r="J31" i="13"/>
  <c r="E31" i="13"/>
  <c r="F38" i="13"/>
  <c r="H27" i="13"/>
  <c r="D27" i="13"/>
  <c r="I27" i="13"/>
  <c r="C27" i="13"/>
  <c r="J27" i="13"/>
  <c r="G27" i="13"/>
  <c r="F37" i="13"/>
  <c r="E27" i="13"/>
  <c r="F42" i="13"/>
  <c r="H33" i="13"/>
  <c r="H42" i="13" s="1"/>
  <c r="D33" i="13"/>
  <c r="D42" i="13" s="1"/>
  <c r="G33" i="13"/>
  <c r="G42" i="13" s="1"/>
  <c r="C33" i="13"/>
  <c r="C42" i="13" s="1"/>
  <c r="I33" i="13"/>
  <c r="I42" i="13" s="1"/>
  <c r="J33" i="13"/>
  <c r="E33" i="13"/>
  <c r="E42" i="13" s="1"/>
  <c r="H29" i="13"/>
  <c r="H39" i="13" s="1"/>
  <c r="D29" i="13"/>
  <c r="D39" i="13" s="1"/>
  <c r="F39" i="13"/>
  <c r="G29" i="13"/>
  <c r="G39" i="13" s="1"/>
  <c r="M11" i="13" s="1"/>
  <c r="C29" i="13"/>
  <c r="C39" i="13" s="1"/>
  <c r="I29" i="13"/>
  <c r="I39" i="13" s="1"/>
  <c r="J29" i="13"/>
  <c r="E29" i="13"/>
  <c r="E39" i="13" s="1"/>
  <c r="H32" i="13"/>
  <c r="H41" i="13" s="1"/>
  <c r="D32" i="13"/>
  <c r="D41" i="13" s="1"/>
  <c r="G32" i="13"/>
  <c r="G41" i="13" s="1"/>
  <c r="O11" i="13" s="1"/>
  <c r="C32" i="13"/>
  <c r="C41" i="13" s="1"/>
  <c r="F41" i="13"/>
  <c r="I32" i="13"/>
  <c r="I41" i="13" s="1"/>
  <c r="E32" i="13"/>
  <c r="E41" i="13" s="1"/>
  <c r="J32" i="13"/>
  <c r="H30" i="13"/>
  <c r="H40" i="13" s="1"/>
  <c r="D30" i="13"/>
  <c r="D40" i="13" s="1"/>
  <c r="G30" i="13"/>
  <c r="C30" i="13"/>
  <c r="C40" i="13" s="1"/>
  <c r="I30" i="13"/>
  <c r="I40" i="13" s="1"/>
  <c r="E30" i="13"/>
  <c r="F40" i="13"/>
  <c r="J30" i="13"/>
  <c r="G40" i="13" l="1"/>
  <c r="N11" i="13" s="1"/>
  <c r="C51" i="13"/>
  <c r="F51" i="13"/>
  <c r="E51" i="13"/>
  <c r="E40" i="13"/>
  <c r="N9" i="13" s="1"/>
  <c r="N12" i="13"/>
  <c r="N7" i="13"/>
  <c r="C50" i="13"/>
  <c r="O7" i="13"/>
  <c r="E48" i="13"/>
  <c r="M9" i="13"/>
  <c r="E37" i="13"/>
  <c r="E38" i="13"/>
  <c r="C38" i="13"/>
  <c r="C37" i="13"/>
  <c r="N10" i="13"/>
  <c r="E50" i="13"/>
  <c r="O9" i="13"/>
  <c r="M10" i="13"/>
  <c r="F48" i="13"/>
  <c r="D51" i="13"/>
  <c r="K10" i="13"/>
  <c r="I37" i="13"/>
  <c r="I38" i="13"/>
  <c r="N13" i="13"/>
  <c r="F50" i="13"/>
  <c r="O10" i="13"/>
  <c r="H50" i="13"/>
  <c r="O12" i="13"/>
  <c r="M7" i="13"/>
  <c r="C48" i="13"/>
  <c r="H48" i="13"/>
  <c r="M12" i="13"/>
  <c r="H37" i="13"/>
  <c r="H38" i="13"/>
  <c r="L10" i="13"/>
  <c r="N8" i="13"/>
  <c r="O13" i="13"/>
  <c r="I50" i="13"/>
  <c r="O8" i="13"/>
  <c r="D50" i="13"/>
  <c r="I48" i="13"/>
  <c r="M13" i="13"/>
  <c r="M8" i="13"/>
  <c r="D48" i="13"/>
  <c r="I51" i="13"/>
  <c r="H51" i="13"/>
  <c r="G37" i="13"/>
  <c r="F46" i="13" s="1"/>
  <c r="G38" i="13"/>
  <c r="L11" i="13" s="1"/>
  <c r="D37" i="13"/>
  <c r="D38" i="13"/>
  <c r="D49" i="13" l="1"/>
  <c r="E49" i="13"/>
  <c r="F49" i="13"/>
  <c r="H49" i="13"/>
  <c r="I49" i="13"/>
  <c r="C49" i="13"/>
  <c r="F47" i="13"/>
  <c r="D47" i="13"/>
  <c r="L8" i="13"/>
  <c r="I47" i="13"/>
  <c r="L13" i="13"/>
  <c r="H46" i="13"/>
  <c r="K12" i="13"/>
  <c r="K13" i="13"/>
  <c r="I46" i="13"/>
  <c r="E47" i="13"/>
  <c r="L9" i="13"/>
  <c r="K11" i="13"/>
  <c r="P11" i="13" s="1"/>
  <c r="Q11" i="13"/>
  <c r="Q14" i="13" s="1"/>
  <c r="C46" i="13"/>
  <c r="K7" i="13"/>
  <c r="L12" i="13"/>
  <c r="H47" i="13"/>
  <c r="C47" i="13"/>
  <c r="L7" i="13"/>
  <c r="D46" i="13"/>
  <c r="K8" i="13"/>
  <c r="P10" i="13"/>
  <c r="E46" i="13"/>
  <c r="K9" i="13"/>
  <c r="P9" i="13" l="1"/>
  <c r="P7" i="13"/>
  <c r="P8" i="13"/>
  <c r="P13" i="13"/>
  <c r="P12" i="13"/>
  <c r="P14" i="13" l="1"/>
  <c r="R14" i="13" s="1"/>
  <c r="R15" i="13" s="1"/>
  <c r="C27" i="11"/>
  <c r="B11" i="11"/>
  <c r="C28" i="11" l="1"/>
  <c r="I28" i="11" s="1"/>
  <c r="I27" i="11"/>
  <c r="I1" i="11"/>
  <c r="B1" i="11"/>
  <c r="F17" i="8"/>
  <c r="F17" i="6"/>
  <c r="A109" i="3"/>
  <c r="A111" i="3" s="1"/>
  <c r="J17" i="6" l="1"/>
  <c r="K17" i="6"/>
  <c r="H17" i="6"/>
  <c r="L17" i="6"/>
  <c r="I17" i="6"/>
  <c r="G17" i="6"/>
  <c r="H17" i="8"/>
  <c r="L17" i="8"/>
  <c r="G17" i="8"/>
  <c r="J17" i="8"/>
  <c r="K17" i="8"/>
  <c r="I17" i="8"/>
  <c r="A113" i="3"/>
  <c r="D76" i="3" s="1"/>
  <c r="C1" i="8" l="1"/>
  <c r="C1" i="6"/>
  <c r="B1" i="4"/>
  <c r="H13" i="1" l="1"/>
  <c r="I13" i="1" s="1"/>
  <c r="D13" i="1"/>
  <c r="H12" i="1"/>
  <c r="I12" i="1" s="1"/>
  <c r="D12" i="1"/>
  <c r="H11" i="1"/>
  <c r="I11" i="1" s="1"/>
  <c r="D11" i="1"/>
  <c r="H10" i="1"/>
  <c r="I10" i="1" s="1"/>
  <c r="D10" i="1"/>
  <c r="H18" i="1"/>
  <c r="I18" i="1" s="1"/>
  <c r="D18" i="1"/>
  <c r="H17" i="1"/>
  <c r="I17" i="1" s="1"/>
  <c r="D17" i="1"/>
  <c r="H16" i="1"/>
  <c r="I16" i="1" s="1"/>
  <c r="D16" i="1"/>
  <c r="H15" i="1"/>
  <c r="I15" i="1" s="1"/>
  <c r="D15" i="1"/>
  <c r="G51" i="3" l="1"/>
  <c r="G50" i="3"/>
  <c r="F49" i="3" l="1"/>
  <c r="F48" i="3"/>
  <c r="F27" i="3"/>
  <c r="G33" i="8" l="1"/>
  <c r="H33" i="8" s="1"/>
  <c r="I33" i="8" s="1"/>
  <c r="J33" i="8" s="1"/>
  <c r="K33" i="8" s="1"/>
  <c r="L33" i="8" s="1"/>
  <c r="M33" i="8" s="1"/>
  <c r="N33" i="8" s="1"/>
  <c r="O33" i="8" s="1"/>
  <c r="P33" i="8" s="1"/>
  <c r="Q33" i="8" s="1"/>
  <c r="R33" i="8" s="1"/>
  <c r="S33" i="8" s="1"/>
  <c r="T33" i="8" s="1"/>
  <c r="U33" i="8" s="1"/>
  <c r="V33" i="8" s="1"/>
  <c r="W33" i="8" s="1"/>
  <c r="X33" i="8" s="1"/>
  <c r="Y33" i="8" s="1"/>
  <c r="Z33" i="8" s="1"/>
  <c r="AA33" i="8" s="1"/>
  <c r="AB33" i="8" s="1"/>
  <c r="AC33" i="8" s="1"/>
  <c r="AD33" i="8" s="1"/>
  <c r="AE33" i="8" s="1"/>
  <c r="AF33" i="8" s="1"/>
  <c r="AG33" i="8" s="1"/>
  <c r="AH33" i="8" s="1"/>
  <c r="AI33" i="8" s="1"/>
  <c r="AJ33" i="8" s="1"/>
  <c r="F38" i="8"/>
  <c r="G36" i="8"/>
  <c r="H36" i="8" s="1"/>
  <c r="I36" i="8" s="1"/>
  <c r="J36" i="8" s="1"/>
  <c r="K36" i="8" s="1"/>
  <c r="L36" i="8" s="1"/>
  <c r="M36" i="8" s="1"/>
  <c r="N36" i="8" s="1"/>
  <c r="O36" i="8" s="1"/>
  <c r="P36" i="8" s="1"/>
  <c r="Q36" i="8" s="1"/>
  <c r="R36" i="8" s="1"/>
  <c r="S36" i="8" s="1"/>
  <c r="T36" i="8" s="1"/>
  <c r="U36" i="8" s="1"/>
  <c r="V36" i="8" s="1"/>
  <c r="W36" i="8" s="1"/>
  <c r="X36" i="8" s="1"/>
  <c r="Y36" i="8" s="1"/>
  <c r="Z36" i="8" s="1"/>
  <c r="AA36" i="8" s="1"/>
  <c r="AB36" i="8" s="1"/>
  <c r="AC36" i="8" s="1"/>
  <c r="AD36" i="8" s="1"/>
  <c r="AE36" i="8" s="1"/>
  <c r="AF36" i="8" s="1"/>
  <c r="AG36" i="8" s="1"/>
  <c r="AH36" i="8" s="1"/>
  <c r="AI36" i="8" s="1"/>
  <c r="AJ36" i="8" s="1"/>
  <c r="G34" i="8"/>
  <c r="H34" i="8" s="1"/>
  <c r="I34" i="8" s="1"/>
  <c r="J34" i="8" s="1"/>
  <c r="K34" i="8" s="1"/>
  <c r="L34" i="8" s="1"/>
  <c r="M34" i="8" s="1"/>
  <c r="N34" i="8" s="1"/>
  <c r="O34" i="8" s="1"/>
  <c r="P34" i="8" s="1"/>
  <c r="Q34" i="8" s="1"/>
  <c r="R34" i="8" s="1"/>
  <c r="S34" i="8" s="1"/>
  <c r="T34" i="8" s="1"/>
  <c r="U34" i="8" s="1"/>
  <c r="V34" i="8" s="1"/>
  <c r="W34" i="8" s="1"/>
  <c r="X34" i="8" s="1"/>
  <c r="Y34" i="8" s="1"/>
  <c r="Z34" i="8" s="1"/>
  <c r="AA34" i="8" s="1"/>
  <c r="AB34" i="8" s="1"/>
  <c r="AC34" i="8" s="1"/>
  <c r="AD34" i="8" s="1"/>
  <c r="AE34" i="8" s="1"/>
  <c r="AF34" i="8" s="1"/>
  <c r="AG34" i="8" s="1"/>
  <c r="AH34" i="8" s="1"/>
  <c r="AI34" i="8" s="1"/>
  <c r="AJ34" i="8" s="1"/>
  <c r="G32" i="8"/>
  <c r="H32" i="8" s="1"/>
  <c r="I32" i="8" s="1"/>
  <c r="J32" i="8" s="1"/>
  <c r="K32" i="8" s="1"/>
  <c r="L32" i="8" s="1"/>
  <c r="M32" i="8" s="1"/>
  <c r="N32" i="8" s="1"/>
  <c r="O32" i="8" s="1"/>
  <c r="P32" i="8" s="1"/>
  <c r="Q32" i="8" s="1"/>
  <c r="R32" i="8" s="1"/>
  <c r="S32" i="8" s="1"/>
  <c r="T32" i="8" s="1"/>
  <c r="U32" i="8" s="1"/>
  <c r="V32" i="8" s="1"/>
  <c r="W32" i="8" s="1"/>
  <c r="X32" i="8" s="1"/>
  <c r="Y32" i="8" s="1"/>
  <c r="Z32" i="8" s="1"/>
  <c r="AA32" i="8" s="1"/>
  <c r="AB32" i="8" s="1"/>
  <c r="AC32" i="8" s="1"/>
  <c r="AD32" i="8" s="1"/>
  <c r="AE32" i="8" s="1"/>
  <c r="AF32" i="8" s="1"/>
  <c r="AG32" i="8" s="1"/>
  <c r="AH32" i="8" s="1"/>
  <c r="AI32" i="8" s="1"/>
  <c r="AJ32" i="8" s="1"/>
  <c r="G31" i="8"/>
  <c r="F24" i="8"/>
  <c r="G24" i="8" s="1"/>
  <c r="F16" i="8"/>
  <c r="G16" i="8" s="1"/>
  <c r="H16" i="8" s="1"/>
  <c r="I16" i="8" s="1"/>
  <c r="J16" i="8" s="1"/>
  <c r="K16" i="8" s="1"/>
  <c r="L16" i="8" s="1"/>
  <c r="M16" i="8" s="1"/>
  <c r="N16" i="8" s="1"/>
  <c r="O16" i="8" s="1"/>
  <c r="P16" i="8" s="1"/>
  <c r="Q16" i="8" s="1"/>
  <c r="R16" i="8" s="1"/>
  <c r="S16" i="8" s="1"/>
  <c r="T16" i="8" s="1"/>
  <c r="U16" i="8" s="1"/>
  <c r="V16" i="8" s="1"/>
  <c r="W16" i="8" s="1"/>
  <c r="X16" i="8" s="1"/>
  <c r="Y16" i="8" s="1"/>
  <c r="Z16" i="8" s="1"/>
  <c r="AA16" i="8" s="1"/>
  <c r="AB16" i="8" s="1"/>
  <c r="AC16" i="8" s="1"/>
  <c r="AD16" i="8" s="1"/>
  <c r="AE16" i="8" s="1"/>
  <c r="AF16" i="8" s="1"/>
  <c r="AG16" i="8" s="1"/>
  <c r="AH16" i="8" s="1"/>
  <c r="AI16" i="8" s="1"/>
  <c r="AJ16" i="8" s="1"/>
  <c r="F10" i="8"/>
  <c r="G10" i="8" s="1"/>
  <c r="H10" i="8" s="1"/>
  <c r="I10" i="8" s="1"/>
  <c r="J10" i="8" s="1"/>
  <c r="K10" i="8" s="1"/>
  <c r="L10" i="8" s="1"/>
  <c r="M10" i="8" s="1"/>
  <c r="N10" i="8" s="1"/>
  <c r="O10" i="8" s="1"/>
  <c r="P10" i="8" s="1"/>
  <c r="Q10" i="8" s="1"/>
  <c r="R10" i="8" s="1"/>
  <c r="S10" i="8" s="1"/>
  <c r="T10" i="8" s="1"/>
  <c r="U10" i="8" s="1"/>
  <c r="V10" i="8" s="1"/>
  <c r="W10" i="8" s="1"/>
  <c r="X10" i="8" s="1"/>
  <c r="Y10" i="8" s="1"/>
  <c r="Z10" i="8" s="1"/>
  <c r="AA10" i="8" s="1"/>
  <c r="AB10" i="8" s="1"/>
  <c r="AC10" i="8" s="1"/>
  <c r="AD10" i="8" s="1"/>
  <c r="AE10" i="8" s="1"/>
  <c r="AF10" i="8" s="1"/>
  <c r="AG10" i="8" s="1"/>
  <c r="AH10" i="8" s="1"/>
  <c r="AI10" i="8" s="1"/>
  <c r="AJ10" i="8" s="1"/>
  <c r="C2" i="8"/>
  <c r="G38" i="8" l="1"/>
  <c r="H24" i="8"/>
  <c r="I24" i="8" s="1"/>
  <c r="J24" i="8" s="1"/>
  <c r="K24" i="8" s="1"/>
  <c r="L24" i="8" s="1"/>
  <c r="M24" i="8" s="1"/>
  <c r="N24" i="8" s="1"/>
  <c r="O24" i="8" s="1"/>
  <c r="P24" i="8" s="1"/>
  <c r="Q24" i="8" s="1"/>
  <c r="R24" i="8" s="1"/>
  <c r="S24" i="8" s="1"/>
  <c r="T24" i="8" s="1"/>
  <c r="U24" i="8" s="1"/>
  <c r="V24" i="8" s="1"/>
  <c r="W24" i="8" s="1"/>
  <c r="X24" i="8" s="1"/>
  <c r="Y24" i="8" s="1"/>
  <c r="Z24" i="8" s="1"/>
  <c r="AA24" i="8" s="1"/>
  <c r="AB24" i="8" s="1"/>
  <c r="AC24" i="8" s="1"/>
  <c r="AD24" i="8" s="1"/>
  <c r="AE24" i="8" s="1"/>
  <c r="AF24" i="8" s="1"/>
  <c r="AG24" i="8" s="1"/>
  <c r="AH24" i="8" s="1"/>
  <c r="AI24" i="8" s="1"/>
  <c r="AJ24" i="8" s="1"/>
  <c r="H31" i="8"/>
  <c r="H38" i="8" l="1"/>
  <c r="I31" i="8"/>
  <c r="D7" i="1"/>
  <c r="H7" i="1"/>
  <c r="I7" i="1" s="1"/>
  <c r="D8" i="1"/>
  <c r="H8" i="1"/>
  <c r="I8" i="1" s="1"/>
  <c r="D9" i="1"/>
  <c r="H9" i="1"/>
  <c r="I9" i="1" s="1"/>
  <c r="D14" i="1"/>
  <c r="H14" i="1"/>
  <c r="I14" i="1" s="1"/>
  <c r="D19" i="1"/>
  <c r="H19" i="1"/>
  <c r="I19" i="1" s="1"/>
  <c r="D20" i="1"/>
  <c r="H20" i="1"/>
  <c r="I20" i="1" s="1"/>
  <c r="G31" i="6"/>
  <c r="G32" i="6"/>
  <c r="G33" i="6"/>
  <c r="G35" i="6"/>
  <c r="I38" i="8" l="1"/>
  <c r="J31" i="8"/>
  <c r="G37" i="6"/>
  <c r="F47" i="3"/>
  <c r="J38" i="8" l="1"/>
  <c r="K31" i="8"/>
  <c r="K38" i="8" l="1"/>
  <c r="L31" i="8"/>
  <c r="F11" i="3"/>
  <c r="F8" i="3"/>
  <c r="F40" i="3"/>
  <c r="F41" i="3"/>
  <c r="F42" i="3"/>
  <c r="F43" i="3"/>
  <c r="F45" i="3"/>
  <c r="F46" i="3"/>
  <c r="F39" i="3"/>
  <c r="F26" i="3"/>
  <c r="L38" i="8" l="1"/>
  <c r="M31" i="8"/>
  <c r="H35" i="6"/>
  <c r="I35" i="6" s="1"/>
  <c r="J35" i="6" s="1"/>
  <c r="K35" i="6" s="1"/>
  <c r="L35" i="6" s="1"/>
  <c r="M35" i="6" s="1"/>
  <c r="N35" i="6" s="1"/>
  <c r="O35" i="6" s="1"/>
  <c r="P35" i="6" s="1"/>
  <c r="Q35" i="6" s="1"/>
  <c r="R35" i="6" s="1"/>
  <c r="S35" i="6" s="1"/>
  <c r="T35" i="6" s="1"/>
  <c r="U35" i="6" s="1"/>
  <c r="V35" i="6" s="1"/>
  <c r="W35" i="6" s="1"/>
  <c r="X35" i="6" s="1"/>
  <c r="Y35" i="6" s="1"/>
  <c r="Z35" i="6" s="1"/>
  <c r="H32" i="6"/>
  <c r="I32" i="6" s="1"/>
  <c r="J32" i="6" s="1"/>
  <c r="K32" i="6" s="1"/>
  <c r="L32" i="6" s="1"/>
  <c r="M32" i="6" s="1"/>
  <c r="N32" i="6" s="1"/>
  <c r="O32" i="6" s="1"/>
  <c r="P32" i="6" s="1"/>
  <c r="Q32" i="6" s="1"/>
  <c r="R32" i="6" s="1"/>
  <c r="S32" i="6" s="1"/>
  <c r="T32" i="6" s="1"/>
  <c r="U32" i="6" s="1"/>
  <c r="V32" i="6" s="1"/>
  <c r="W32" i="6" s="1"/>
  <c r="X32" i="6" s="1"/>
  <c r="Y32" i="6" s="1"/>
  <c r="Z32" i="6" s="1"/>
  <c r="H33" i="6"/>
  <c r="I33" i="6" s="1"/>
  <c r="J33" i="6" s="1"/>
  <c r="K33" i="6" s="1"/>
  <c r="L33" i="6" s="1"/>
  <c r="M33" i="6" s="1"/>
  <c r="N33" i="6" s="1"/>
  <c r="O33" i="6" s="1"/>
  <c r="P33" i="6" s="1"/>
  <c r="Q33" i="6" s="1"/>
  <c r="R33" i="6" s="1"/>
  <c r="S33" i="6" s="1"/>
  <c r="T33" i="6" s="1"/>
  <c r="U33" i="6" s="1"/>
  <c r="V33" i="6" s="1"/>
  <c r="W33" i="6" s="1"/>
  <c r="X33" i="6" s="1"/>
  <c r="Y33" i="6" s="1"/>
  <c r="Z33" i="6" s="1"/>
  <c r="H31" i="6"/>
  <c r="F24" i="6"/>
  <c r="F37" i="6"/>
  <c r="M38" i="8" l="1"/>
  <c r="N31" i="8"/>
  <c r="G24" i="6"/>
  <c r="H24" i="6" s="1"/>
  <c r="I24" i="6" s="1"/>
  <c r="J24" i="6" s="1"/>
  <c r="K24" i="6" s="1"/>
  <c r="L24" i="6" s="1"/>
  <c r="M24" i="6" s="1"/>
  <c r="N24" i="6" s="1"/>
  <c r="O24" i="6" s="1"/>
  <c r="P24" i="6" s="1"/>
  <c r="Q24" i="6" s="1"/>
  <c r="R24" i="6" s="1"/>
  <c r="S24" i="6" s="1"/>
  <c r="T24" i="6" s="1"/>
  <c r="U24" i="6" s="1"/>
  <c r="V24" i="6" s="1"/>
  <c r="W24" i="6" s="1"/>
  <c r="X24" i="6" s="1"/>
  <c r="Y24" i="6" s="1"/>
  <c r="Z24" i="6" s="1"/>
  <c r="I31" i="6"/>
  <c r="H37" i="6"/>
  <c r="F16" i="6"/>
  <c r="F10" i="6"/>
  <c r="N38" i="8" l="1"/>
  <c r="O31" i="8"/>
  <c r="G10" i="6"/>
  <c r="H10" i="6" s="1"/>
  <c r="I10" i="6" s="1"/>
  <c r="J10" i="6" s="1"/>
  <c r="K10" i="6" s="1"/>
  <c r="L10" i="6" s="1"/>
  <c r="M10" i="6" s="1"/>
  <c r="N10" i="6" s="1"/>
  <c r="O10" i="6" s="1"/>
  <c r="P10" i="6" s="1"/>
  <c r="Q10" i="6" s="1"/>
  <c r="R10" i="6" s="1"/>
  <c r="S10" i="6" s="1"/>
  <c r="T10" i="6" s="1"/>
  <c r="U10" i="6" s="1"/>
  <c r="V10" i="6" s="1"/>
  <c r="W10" i="6" s="1"/>
  <c r="X10" i="6" s="1"/>
  <c r="Y10" i="6" s="1"/>
  <c r="Z10" i="6" s="1"/>
  <c r="G16" i="6"/>
  <c r="H16" i="6" s="1"/>
  <c r="I16" i="6" s="1"/>
  <c r="J16" i="6" s="1"/>
  <c r="K16" i="6" s="1"/>
  <c r="L16" i="6" s="1"/>
  <c r="M16" i="6" s="1"/>
  <c r="N16" i="6" s="1"/>
  <c r="O16" i="6" s="1"/>
  <c r="P16" i="6" s="1"/>
  <c r="Q16" i="6" s="1"/>
  <c r="R16" i="6" s="1"/>
  <c r="S16" i="6" s="1"/>
  <c r="T16" i="6" s="1"/>
  <c r="U16" i="6" s="1"/>
  <c r="J31" i="6"/>
  <c r="I37" i="6"/>
  <c r="C2" i="6"/>
  <c r="V16" i="6" l="1"/>
  <c r="W16" i="6" s="1"/>
  <c r="X16" i="6" s="1"/>
  <c r="Y16" i="6" s="1"/>
  <c r="Z16" i="6" s="1"/>
  <c r="O38" i="8"/>
  <c r="P31" i="8"/>
  <c r="K31" i="6"/>
  <c r="J37" i="6"/>
  <c r="D35" i="4"/>
  <c r="D40" i="4" s="1"/>
  <c r="D1" i="4"/>
  <c r="G1" i="3"/>
  <c r="E1" i="2"/>
  <c r="G57" i="3"/>
  <c r="G56" i="3"/>
  <c r="G52" i="3"/>
  <c r="G38" i="3"/>
  <c r="G30" i="3"/>
  <c r="G29" i="3"/>
  <c r="G28" i="3"/>
  <c r="G25" i="3"/>
  <c r="G24" i="3"/>
  <c r="G23" i="3"/>
  <c r="G22" i="3"/>
  <c r="G21" i="3"/>
  <c r="G20" i="3"/>
  <c r="G19" i="3"/>
  <c r="G18" i="3"/>
  <c r="G17" i="3"/>
  <c r="G16" i="3"/>
  <c r="G15" i="3"/>
  <c r="G14" i="3"/>
  <c r="G13" i="3"/>
  <c r="G12" i="3"/>
  <c r="G10" i="3"/>
  <c r="G9" i="3"/>
  <c r="E58" i="3"/>
  <c r="E67" i="3" s="1"/>
  <c r="D58" i="3"/>
  <c r="D67" i="3" s="1"/>
  <c r="D78" i="3" s="1"/>
  <c r="C58" i="3"/>
  <c r="F6" i="3"/>
  <c r="E69" i="2"/>
  <c r="E40" i="2"/>
  <c r="E48" i="2"/>
  <c r="E30" i="2"/>
  <c r="E13" i="2"/>
  <c r="E50" i="2" s="1"/>
  <c r="H37" i="1"/>
  <c r="I37" i="1" s="1"/>
  <c r="H36" i="1"/>
  <c r="I36" i="1" s="1"/>
  <c r="H35" i="1"/>
  <c r="I35" i="1" s="1"/>
  <c r="H34" i="1"/>
  <c r="I34" i="1" s="1"/>
  <c r="H33" i="1"/>
  <c r="I33" i="1" s="1"/>
  <c r="H32" i="1"/>
  <c r="I32" i="1" s="1"/>
  <c r="H31" i="1"/>
  <c r="I31" i="1" s="1"/>
  <c r="H28" i="1"/>
  <c r="I28" i="1" s="1"/>
  <c r="H27" i="1"/>
  <c r="I27" i="1" s="1"/>
  <c r="H26" i="1"/>
  <c r="I26" i="1" s="1"/>
  <c r="H25" i="1"/>
  <c r="I25" i="1" s="1"/>
  <c r="H24" i="1"/>
  <c r="I24" i="1" s="1"/>
  <c r="H23" i="1"/>
  <c r="I23" i="1" s="1"/>
  <c r="D37" i="1"/>
  <c r="D36" i="1"/>
  <c r="D35" i="1"/>
  <c r="D34" i="1"/>
  <c r="D33" i="1"/>
  <c r="D32" i="1"/>
  <c r="D31" i="1"/>
  <c r="D24" i="1"/>
  <c r="D25" i="1"/>
  <c r="D26" i="1"/>
  <c r="D27" i="1"/>
  <c r="D28" i="1"/>
  <c r="D23" i="1"/>
  <c r="B38" i="1"/>
  <c r="B29" i="1"/>
  <c r="B21" i="1"/>
  <c r="B14" i="11" s="1"/>
  <c r="F19" i="6" l="1"/>
  <c r="G19" i="6" s="1"/>
  <c r="H19" i="6" s="1"/>
  <c r="I19" i="6" s="1"/>
  <c r="J19" i="6" s="1"/>
  <c r="K19" i="6" s="1"/>
  <c r="L19" i="6" s="1"/>
  <c r="M19" i="6" s="1"/>
  <c r="N19" i="6" s="1"/>
  <c r="O19" i="6" s="1"/>
  <c r="P19" i="6" s="1"/>
  <c r="Q19" i="6" s="1"/>
  <c r="R19" i="6" s="1"/>
  <c r="S19" i="6" s="1"/>
  <c r="T19" i="6" s="1"/>
  <c r="U19" i="6" s="1"/>
  <c r="V19" i="6" s="1"/>
  <c r="W19" i="6" s="1"/>
  <c r="X19" i="6" s="1"/>
  <c r="Y19" i="6" s="1"/>
  <c r="Z19" i="6" s="1"/>
  <c r="F19" i="8"/>
  <c r="G19" i="8" s="1"/>
  <c r="H19" i="8" s="1"/>
  <c r="I19" i="8" s="1"/>
  <c r="J19" i="8" s="1"/>
  <c r="K19" i="8" s="1"/>
  <c r="L19" i="8" s="1"/>
  <c r="M19" i="8" s="1"/>
  <c r="N19" i="8" s="1"/>
  <c r="O19" i="8" s="1"/>
  <c r="P19" i="8" s="1"/>
  <c r="Q19" i="8" s="1"/>
  <c r="R19" i="8" s="1"/>
  <c r="S19" i="8" s="1"/>
  <c r="T19" i="8" s="1"/>
  <c r="U19" i="8" s="1"/>
  <c r="V19" i="8" s="1"/>
  <c r="W19" i="8" s="1"/>
  <c r="X19" i="8" s="1"/>
  <c r="Y19" i="8" s="1"/>
  <c r="Z19" i="8" s="1"/>
  <c r="AA19" i="8" s="1"/>
  <c r="AB19" i="8" s="1"/>
  <c r="AC19" i="8" s="1"/>
  <c r="AD19" i="8" s="1"/>
  <c r="AE19" i="8" s="1"/>
  <c r="AF19" i="8" s="1"/>
  <c r="AG19" i="8" s="1"/>
  <c r="AH19" i="8" s="1"/>
  <c r="AI19" i="8" s="1"/>
  <c r="AJ19" i="8" s="1"/>
  <c r="F15" i="6"/>
  <c r="G15" i="6" s="1"/>
  <c r="F15" i="8"/>
  <c r="F20" i="6"/>
  <c r="G20" i="6" s="1"/>
  <c r="H20" i="6" s="1"/>
  <c r="I20" i="6" s="1"/>
  <c r="J20" i="6" s="1"/>
  <c r="K20" i="6" s="1"/>
  <c r="L20" i="6" s="1"/>
  <c r="M20" i="6" s="1"/>
  <c r="N20" i="6" s="1"/>
  <c r="O20" i="6" s="1"/>
  <c r="P20" i="6" s="1"/>
  <c r="Q20" i="6" s="1"/>
  <c r="R20" i="6" s="1"/>
  <c r="S20" i="6" s="1"/>
  <c r="T20" i="6" s="1"/>
  <c r="U20" i="6" s="1"/>
  <c r="V20" i="6" s="1"/>
  <c r="W20" i="6" s="1"/>
  <c r="X20" i="6" s="1"/>
  <c r="Y20" i="6" s="1"/>
  <c r="Z20" i="6" s="1"/>
  <c r="F20" i="8"/>
  <c r="G20" i="8" s="1"/>
  <c r="H20" i="8" s="1"/>
  <c r="I20" i="8" s="1"/>
  <c r="J20" i="8" s="1"/>
  <c r="K20" i="8" s="1"/>
  <c r="L20" i="8" s="1"/>
  <c r="M20" i="8" s="1"/>
  <c r="N20" i="8" s="1"/>
  <c r="O20" i="8" s="1"/>
  <c r="P20" i="8" s="1"/>
  <c r="Q20" i="8" s="1"/>
  <c r="R20" i="8" s="1"/>
  <c r="S20" i="8" s="1"/>
  <c r="T20" i="8" s="1"/>
  <c r="U20" i="8" s="1"/>
  <c r="V20" i="8" s="1"/>
  <c r="W20" i="8" s="1"/>
  <c r="X20" i="8" s="1"/>
  <c r="Y20" i="8" s="1"/>
  <c r="Z20" i="8" s="1"/>
  <c r="AA20" i="8" s="1"/>
  <c r="AB20" i="8" s="1"/>
  <c r="AC20" i="8" s="1"/>
  <c r="AD20" i="8" s="1"/>
  <c r="AE20" i="8" s="1"/>
  <c r="AF20" i="8" s="1"/>
  <c r="AG20" i="8" s="1"/>
  <c r="AH20" i="8" s="1"/>
  <c r="AI20" i="8" s="1"/>
  <c r="AJ20" i="8" s="1"/>
  <c r="F18" i="6"/>
  <c r="G18" i="6" s="1"/>
  <c r="F18" i="8"/>
  <c r="G18" i="8" s="1"/>
  <c r="H18" i="8" s="1"/>
  <c r="I18" i="8" s="1"/>
  <c r="J18" i="8" s="1"/>
  <c r="K18" i="8" s="1"/>
  <c r="L18" i="8" s="1"/>
  <c r="M18" i="8" s="1"/>
  <c r="N18" i="8" s="1"/>
  <c r="O18" i="8" s="1"/>
  <c r="P18" i="8" s="1"/>
  <c r="Q18" i="8" s="1"/>
  <c r="R18" i="8" s="1"/>
  <c r="S18" i="8" s="1"/>
  <c r="T18" i="8" s="1"/>
  <c r="U18" i="8" s="1"/>
  <c r="V18" i="8" s="1"/>
  <c r="W18" i="8" s="1"/>
  <c r="X18" i="8" s="1"/>
  <c r="Y18" i="8" s="1"/>
  <c r="Z18" i="8" s="1"/>
  <c r="AA18" i="8" s="1"/>
  <c r="AB18" i="8" s="1"/>
  <c r="AC18" i="8" s="1"/>
  <c r="AD18" i="8" s="1"/>
  <c r="AE18" i="8" s="1"/>
  <c r="AF18" i="8" s="1"/>
  <c r="AG18" i="8" s="1"/>
  <c r="AH18" i="8" s="1"/>
  <c r="AI18" i="8" s="1"/>
  <c r="AJ18" i="8" s="1"/>
  <c r="P38" i="8"/>
  <c r="Q31" i="8"/>
  <c r="C67" i="3"/>
  <c r="D7" i="4"/>
  <c r="D12" i="4" s="1"/>
  <c r="D39" i="4" s="1"/>
  <c r="D41" i="4" s="1"/>
  <c r="D45" i="4" s="1"/>
  <c r="D50" i="4" s="1"/>
  <c r="B13" i="11" s="1"/>
  <c r="D82" i="3"/>
  <c r="D88" i="3" s="1"/>
  <c r="L31" i="6"/>
  <c r="K37" i="6"/>
  <c r="I21" i="1"/>
  <c r="I38" i="1"/>
  <c r="D44" i="1" s="1"/>
  <c r="I29" i="1"/>
  <c r="D43" i="1" s="1"/>
  <c r="D38" i="1"/>
  <c r="G58" i="3"/>
  <c r="F58" i="3"/>
  <c r="B40" i="1"/>
  <c r="D29" i="1"/>
  <c r="D21" i="1"/>
  <c r="B15" i="11" s="1"/>
  <c r="A101" i="3" l="1"/>
  <c r="A103" i="3" s="1"/>
  <c r="A105" i="3" s="1"/>
  <c r="E76" i="3" s="1"/>
  <c r="A119" i="3"/>
  <c r="A121" i="3" s="1"/>
  <c r="E75" i="3" s="1"/>
  <c r="D92" i="3"/>
  <c r="E25" i="8"/>
  <c r="F22" i="8"/>
  <c r="G15" i="8"/>
  <c r="F22" i="6"/>
  <c r="Q38" i="8"/>
  <c r="R31" i="8"/>
  <c r="D40" i="1"/>
  <c r="G22" i="6"/>
  <c r="H18" i="6"/>
  <c r="I18" i="6" s="1"/>
  <c r="J18" i="6" s="1"/>
  <c r="K18" i="6" s="1"/>
  <c r="L18" i="6" s="1"/>
  <c r="M18" i="6" s="1"/>
  <c r="N18" i="6" s="1"/>
  <c r="O18" i="6" s="1"/>
  <c r="P18" i="6" s="1"/>
  <c r="Q18" i="6" s="1"/>
  <c r="R18" i="6" s="1"/>
  <c r="S18" i="6" s="1"/>
  <c r="T18" i="6" s="1"/>
  <c r="U18" i="6" s="1"/>
  <c r="V18" i="6" s="1"/>
  <c r="W18" i="6" s="1"/>
  <c r="X18" i="6" s="1"/>
  <c r="Y18" i="6" s="1"/>
  <c r="Z18" i="6" s="1"/>
  <c r="I40" i="1"/>
  <c r="D42" i="1"/>
  <c r="E25" i="6"/>
  <c r="E67" i="2"/>
  <c r="E55" i="2"/>
  <c r="H15" i="6"/>
  <c r="M31" i="6"/>
  <c r="L37" i="6"/>
  <c r="E78" i="3" l="1"/>
  <c r="B12" i="11" s="1"/>
  <c r="G22" i="8"/>
  <c r="H15" i="8"/>
  <c r="R38" i="8"/>
  <c r="S31" i="8"/>
  <c r="D45" i="1"/>
  <c r="F8" i="8" s="1"/>
  <c r="I15" i="6"/>
  <c r="H22" i="6"/>
  <c r="N31" i="6"/>
  <c r="M37" i="6"/>
  <c r="E82" i="3" l="1"/>
  <c r="E88" i="3" s="1"/>
  <c r="E92" i="3" s="1"/>
  <c r="F9" i="8"/>
  <c r="G9" i="8" s="1"/>
  <c r="G8" i="8"/>
  <c r="I15" i="8"/>
  <c r="H22" i="8"/>
  <c r="S38" i="8"/>
  <c r="T31" i="8"/>
  <c r="D46" i="1"/>
  <c r="D47" i="1" s="1"/>
  <c r="E61" i="2" s="1"/>
  <c r="E63" i="2" s="1"/>
  <c r="E71" i="2" s="1"/>
  <c r="E77" i="2" s="1"/>
  <c r="F8" i="6"/>
  <c r="G8" i="6" s="1"/>
  <c r="I22" i="6"/>
  <c r="J15" i="6"/>
  <c r="O31" i="6"/>
  <c r="N37" i="6"/>
  <c r="F12" i="8" l="1"/>
  <c r="F28" i="8" s="1"/>
  <c r="F40" i="8" s="1"/>
  <c r="I22" i="8"/>
  <c r="J15" i="8"/>
  <c r="G12" i="8"/>
  <c r="G28" i="8" s="1"/>
  <c r="H8" i="8"/>
  <c r="T38" i="8"/>
  <c r="U31" i="8"/>
  <c r="F9" i="6"/>
  <c r="G9" i="6" s="1"/>
  <c r="G12" i="6" s="1"/>
  <c r="G28" i="6" s="1"/>
  <c r="G39" i="6" s="1"/>
  <c r="J22" i="6"/>
  <c r="K15" i="6"/>
  <c r="P31" i="6"/>
  <c r="O37" i="6"/>
  <c r="J22" i="8" l="1"/>
  <c r="K15" i="8"/>
  <c r="H9" i="8"/>
  <c r="H12" i="8" s="1"/>
  <c r="H28" i="8" s="1"/>
  <c r="I8" i="8"/>
  <c r="G42" i="8"/>
  <c r="G40" i="8"/>
  <c r="U38" i="8"/>
  <c r="V31" i="8"/>
  <c r="F12" i="6"/>
  <c r="F28" i="6" s="1"/>
  <c r="F39" i="6" s="1"/>
  <c r="H8" i="6"/>
  <c r="K22" i="6"/>
  <c r="L15" i="6"/>
  <c r="Q31" i="6"/>
  <c r="P37" i="6"/>
  <c r="I9" i="8" l="1"/>
  <c r="I12" i="8" s="1"/>
  <c r="I28" i="8" s="1"/>
  <c r="J8" i="8"/>
  <c r="H42" i="8"/>
  <c r="H40" i="8"/>
  <c r="K22" i="8"/>
  <c r="L15" i="8"/>
  <c r="V38" i="8"/>
  <c r="W31" i="8"/>
  <c r="G41" i="6"/>
  <c r="H9" i="6"/>
  <c r="H12" i="6" s="1"/>
  <c r="H28" i="6" s="1"/>
  <c r="I8" i="6"/>
  <c r="L22" i="6"/>
  <c r="M15" i="6"/>
  <c r="R31" i="6"/>
  <c r="Q37" i="6"/>
  <c r="L22" i="8" l="1"/>
  <c r="M15" i="8"/>
  <c r="K8" i="8"/>
  <c r="J9" i="8"/>
  <c r="J12" i="8" s="1"/>
  <c r="J28" i="8" s="1"/>
  <c r="I42" i="8"/>
  <c r="I40" i="8"/>
  <c r="W38" i="8"/>
  <c r="X31" i="8"/>
  <c r="H41" i="6"/>
  <c r="H39" i="6"/>
  <c r="I9" i="6"/>
  <c r="I12" i="6" s="1"/>
  <c r="I28" i="6" s="1"/>
  <c r="J8" i="6"/>
  <c r="M22" i="6"/>
  <c r="N15" i="6"/>
  <c r="S31" i="6"/>
  <c r="R37" i="6"/>
  <c r="K9" i="8" l="1"/>
  <c r="K12" i="8" s="1"/>
  <c r="K28" i="8" s="1"/>
  <c r="L8" i="8"/>
  <c r="M22" i="8"/>
  <c r="N15" i="8"/>
  <c r="J42" i="8"/>
  <c r="J40" i="8"/>
  <c r="X38" i="8"/>
  <c r="Y31" i="8"/>
  <c r="I41" i="6"/>
  <c r="I39" i="6"/>
  <c r="J9" i="6"/>
  <c r="J12" i="6" s="1"/>
  <c r="J28" i="6" s="1"/>
  <c r="K8" i="6"/>
  <c r="N22" i="6"/>
  <c r="O15" i="6"/>
  <c r="T31" i="6"/>
  <c r="S37" i="6"/>
  <c r="O15" i="8" l="1"/>
  <c r="N22" i="8"/>
  <c r="L9" i="8"/>
  <c r="L12" i="8" s="1"/>
  <c r="L28" i="8" s="1"/>
  <c r="M8" i="8"/>
  <c r="K42" i="8"/>
  <c r="K40" i="8"/>
  <c r="Y38" i="8"/>
  <c r="Z31" i="8"/>
  <c r="J41" i="6"/>
  <c r="J39" i="6"/>
  <c r="K9" i="6"/>
  <c r="K12" i="6" s="1"/>
  <c r="K28" i="6" s="1"/>
  <c r="L8" i="6"/>
  <c r="O22" i="6"/>
  <c r="P15" i="6"/>
  <c r="U31" i="6"/>
  <c r="T37" i="6"/>
  <c r="L42" i="8" l="1"/>
  <c r="L40" i="8"/>
  <c r="N8" i="8"/>
  <c r="M9" i="8"/>
  <c r="M12" i="8" s="1"/>
  <c r="M28" i="8" s="1"/>
  <c r="P15" i="8"/>
  <c r="O22" i="8"/>
  <c r="Z38" i="8"/>
  <c r="AA31" i="8"/>
  <c r="K39" i="6"/>
  <c r="K41" i="6"/>
  <c r="L9" i="6"/>
  <c r="L12" i="6" s="1"/>
  <c r="L28" i="6" s="1"/>
  <c r="M8" i="6"/>
  <c r="P22" i="6"/>
  <c r="Q15" i="6"/>
  <c r="V31" i="6"/>
  <c r="U37" i="6"/>
  <c r="N9" i="8" l="1"/>
  <c r="N12" i="8" s="1"/>
  <c r="N28" i="8" s="1"/>
  <c r="O8" i="8"/>
  <c r="M42" i="8"/>
  <c r="M40" i="8"/>
  <c r="Q15" i="8"/>
  <c r="P22" i="8"/>
  <c r="AB31" i="8"/>
  <c r="AA38" i="8"/>
  <c r="L41" i="6"/>
  <c r="L39" i="6"/>
  <c r="M9" i="6"/>
  <c r="M12" i="6" s="1"/>
  <c r="M28" i="6" s="1"/>
  <c r="N8" i="6"/>
  <c r="Q22" i="6"/>
  <c r="R15" i="6"/>
  <c r="W31" i="6"/>
  <c r="V37" i="6"/>
  <c r="P8" i="8" l="1"/>
  <c r="O9" i="8"/>
  <c r="O12" i="8" s="1"/>
  <c r="O28" i="8" s="1"/>
  <c r="R15" i="8"/>
  <c r="Q22" i="8"/>
  <c r="N42" i="8"/>
  <c r="N40" i="8"/>
  <c r="AC31" i="8"/>
  <c r="AB38" i="8"/>
  <c r="M39" i="6"/>
  <c r="M41" i="6"/>
  <c r="N9" i="6"/>
  <c r="N12" i="6" s="1"/>
  <c r="N28" i="6" s="1"/>
  <c r="O8" i="6"/>
  <c r="R22" i="6"/>
  <c r="S15" i="6"/>
  <c r="X31" i="6"/>
  <c r="W37" i="6"/>
  <c r="R22" i="8" l="1"/>
  <c r="S15" i="8"/>
  <c r="O42" i="8"/>
  <c r="O40" i="8"/>
  <c r="Q8" i="8"/>
  <c r="P9" i="8"/>
  <c r="P12" i="8" s="1"/>
  <c r="P28" i="8" s="1"/>
  <c r="AD31" i="8"/>
  <c r="AC38" i="8"/>
  <c r="N39" i="6"/>
  <c r="N41" i="6"/>
  <c r="O9" i="6"/>
  <c r="O12" i="6" s="1"/>
  <c r="O28" i="6" s="1"/>
  <c r="P8" i="6"/>
  <c r="S22" i="6"/>
  <c r="T15" i="6"/>
  <c r="Y31" i="6"/>
  <c r="X37" i="6"/>
  <c r="P42" i="8" l="1"/>
  <c r="P40" i="8"/>
  <c r="S22" i="8"/>
  <c r="T15" i="8"/>
  <c r="R8" i="8"/>
  <c r="Q9" i="8"/>
  <c r="Q12" i="8" s="1"/>
  <c r="Q28" i="8" s="1"/>
  <c r="AE31" i="8"/>
  <c r="AD38" i="8"/>
  <c r="O41" i="6"/>
  <c r="O39" i="6"/>
  <c r="P9" i="6"/>
  <c r="P12" i="6" s="1"/>
  <c r="P28" i="6" s="1"/>
  <c r="Q8" i="6"/>
  <c r="T22" i="6"/>
  <c r="U15" i="6"/>
  <c r="Z31" i="6"/>
  <c r="Z37" i="6" s="1"/>
  <c r="Y37" i="6"/>
  <c r="Q42" i="8" l="1"/>
  <c r="Q40" i="8"/>
  <c r="T22" i="8"/>
  <c r="U15" i="8"/>
  <c r="R9" i="8"/>
  <c r="R12" i="8" s="1"/>
  <c r="R28" i="8" s="1"/>
  <c r="S8" i="8"/>
  <c r="AE38" i="8"/>
  <c r="AF31" i="8"/>
  <c r="P39" i="6"/>
  <c r="P41" i="6"/>
  <c r="Q9" i="6"/>
  <c r="Q12" i="6" s="1"/>
  <c r="Q28" i="6" s="1"/>
  <c r="R8" i="6"/>
  <c r="U22" i="6"/>
  <c r="V15" i="6"/>
  <c r="S9" i="8" l="1"/>
  <c r="S12" i="8" s="1"/>
  <c r="S28" i="8" s="1"/>
  <c r="T8" i="8"/>
  <c r="V15" i="8"/>
  <c r="U22" i="8"/>
  <c r="R42" i="8"/>
  <c r="R40" i="8"/>
  <c r="AF38" i="8"/>
  <c r="AG31" i="8"/>
  <c r="Q39" i="6"/>
  <c r="Q41" i="6"/>
  <c r="R9" i="6"/>
  <c r="R12" i="6" s="1"/>
  <c r="R28" i="6" s="1"/>
  <c r="S8" i="6"/>
  <c r="V22" i="6"/>
  <c r="W15" i="6"/>
  <c r="W15" i="8" l="1"/>
  <c r="V22" i="8"/>
  <c r="U8" i="8"/>
  <c r="T9" i="8"/>
  <c r="T12" i="8" s="1"/>
  <c r="T28" i="8" s="1"/>
  <c r="S42" i="8"/>
  <c r="S40" i="8"/>
  <c r="AH31" i="8"/>
  <c r="AG38" i="8"/>
  <c r="R39" i="6"/>
  <c r="R41" i="6"/>
  <c r="S9" i="6"/>
  <c r="S12" i="6" s="1"/>
  <c r="S28" i="6" s="1"/>
  <c r="T8" i="6"/>
  <c r="W22" i="6"/>
  <c r="X15" i="6"/>
  <c r="U9" i="8" l="1"/>
  <c r="U12" i="8" s="1"/>
  <c r="U28" i="8" s="1"/>
  <c r="V8" i="8"/>
  <c r="T42" i="8"/>
  <c r="T40" i="8"/>
  <c r="X15" i="8"/>
  <c r="W22" i="8"/>
  <c r="AI31" i="8"/>
  <c r="AH38" i="8"/>
  <c r="S39" i="6"/>
  <c r="S41" i="6"/>
  <c r="T9" i="6"/>
  <c r="T12" i="6" s="1"/>
  <c r="T28" i="6" s="1"/>
  <c r="U8" i="6"/>
  <c r="X22" i="6"/>
  <c r="Y15" i="6"/>
  <c r="W8" i="8" l="1"/>
  <c r="V9" i="8"/>
  <c r="V12" i="8" s="1"/>
  <c r="V28" i="8" s="1"/>
  <c r="Y15" i="8"/>
  <c r="X22" i="8"/>
  <c r="U42" i="8"/>
  <c r="U40" i="8"/>
  <c r="AI38" i="8"/>
  <c r="AJ31" i="8"/>
  <c r="AJ38" i="8" s="1"/>
  <c r="T39" i="6"/>
  <c r="T41" i="6"/>
  <c r="U9" i="6"/>
  <c r="U12" i="6" s="1"/>
  <c r="U28" i="6" s="1"/>
  <c r="V8" i="6"/>
  <c r="Y22" i="6"/>
  <c r="Z15" i="6"/>
  <c r="Z22" i="6" s="1"/>
  <c r="V40" i="8" l="1"/>
  <c r="V42" i="8"/>
  <c r="W9" i="8"/>
  <c r="W12" i="8" s="1"/>
  <c r="W28" i="8" s="1"/>
  <c r="X8" i="8"/>
  <c r="Z15" i="8"/>
  <c r="Y22" i="8"/>
  <c r="U41" i="6"/>
  <c r="U39" i="6"/>
  <c r="V9" i="6"/>
  <c r="V12" i="6" s="1"/>
  <c r="V28" i="6" s="1"/>
  <c r="W8" i="6"/>
  <c r="Y8" i="8" l="1"/>
  <c r="X9" i="8"/>
  <c r="X12" i="8" s="1"/>
  <c r="X28" i="8" s="1"/>
  <c r="W40" i="8"/>
  <c r="W42" i="8"/>
  <c r="AA15" i="8"/>
  <c r="Z22" i="8"/>
  <c r="V39" i="6"/>
  <c r="V41" i="6"/>
  <c r="W9" i="6"/>
  <c r="W12" i="6" s="1"/>
  <c r="W28" i="6" s="1"/>
  <c r="X8" i="6"/>
  <c r="X42" i="8" l="1"/>
  <c r="X40" i="8"/>
  <c r="AB15" i="8"/>
  <c r="AA22" i="8"/>
  <c r="Z8" i="8"/>
  <c r="Y9" i="8"/>
  <c r="Y12" i="8" s="1"/>
  <c r="Y28" i="8" s="1"/>
  <c r="W41" i="6"/>
  <c r="W39" i="6"/>
  <c r="X9" i="6"/>
  <c r="X12" i="6" s="1"/>
  <c r="X28" i="6" s="1"/>
  <c r="Y8" i="6"/>
  <c r="Y42" i="8" l="1"/>
  <c r="Y40" i="8"/>
  <c r="AC15" i="8"/>
  <c r="AB22" i="8"/>
  <c r="AA8" i="8"/>
  <c r="Z9" i="8"/>
  <c r="Z12" i="8" s="1"/>
  <c r="Z28" i="8" s="1"/>
  <c r="X39" i="6"/>
  <c r="X41" i="6"/>
  <c r="Y9" i="6"/>
  <c r="Y12" i="6" s="1"/>
  <c r="Y28" i="6" s="1"/>
  <c r="Z8" i="6"/>
  <c r="Z9" i="6" s="1"/>
  <c r="Z12" i="6" s="1"/>
  <c r="Z28" i="6" s="1"/>
  <c r="Z41" i="6" s="1"/>
  <c r="AD15" i="8" l="1"/>
  <c r="AC22" i="8"/>
  <c r="Z40" i="8"/>
  <c r="Z42" i="8"/>
  <c r="AB8" i="8"/>
  <c r="AA9" i="8"/>
  <c r="AA12" i="8" s="1"/>
  <c r="AA28" i="8" s="1"/>
  <c r="Z39" i="6"/>
  <c r="Y41" i="6"/>
  <c r="Y39" i="6"/>
  <c r="AA42" i="8" l="1"/>
  <c r="AA40" i="8"/>
  <c r="AC8" i="8"/>
  <c r="AB9" i="8"/>
  <c r="AB12" i="8" s="1"/>
  <c r="AB28" i="8" s="1"/>
  <c r="AE15" i="8"/>
  <c r="AD22" i="8"/>
  <c r="AF15" i="8" l="1"/>
  <c r="AE22" i="8"/>
  <c r="AD8" i="8"/>
  <c r="AC9" i="8"/>
  <c r="AC12" i="8" s="1"/>
  <c r="AC28" i="8" s="1"/>
  <c r="AB40" i="8"/>
  <c r="AB42" i="8"/>
  <c r="AG15" i="8" l="1"/>
  <c r="AF22" i="8"/>
  <c r="AE8" i="8"/>
  <c r="AD9" i="8"/>
  <c r="AD12" i="8" s="1"/>
  <c r="AD28" i="8" s="1"/>
  <c r="AC40" i="8"/>
  <c r="AC42" i="8"/>
  <c r="AF8" i="8" l="1"/>
  <c r="AE9" i="8"/>
  <c r="AE12" i="8" s="1"/>
  <c r="AE28" i="8" s="1"/>
  <c r="AD40" i="8"/>
  <c r="AD42" i="8"/>
  <c r="AH15" i="8"/>
  <c r="AG22" i="8"/>
  <c r="AE40" i="8" l="1"/>
  <c r="AE42" i="8"/>
  <c r="AI15" i="8"/>
  <c r="AH22" i="8"/>
  <c r="AG8" i="8"/>
  <c r="AF9" i="8"/>
  <c r="AF12" i="8" s="1"/>
  <c r="AF28" i="8" s="1"/>
  <c r="AF40" i="8" l="1"/>
  <c r="AF42" i="8"/>
  <c r="AJ15" i="8"/>
  <c r="AJ22" i="8" s="1"/>
  <c r="AI22" i="8"/>
  <c r="AH8" i="8"/>
  <c r="AG9" i="8"/>
  <c r="AG12" i="8" s="1"/>
  <c r="AG28" i="8" s="1"/>
  <c r="AG42" i="8" l="1"/>
  <c r="AG40" i="8"/>
  <c r="AI8" i="8"/>
  <c r="AH9" i="8"/>
  <c r="AH12" i="8" s="1"/>
  <c r="AH28" i="8" s="1"/>
  <c r="AH42" i="8" l="1"/>
  <c r="AH40" i="8"/>
  <c r="AJ8" i="8"/>
  <c r="AI9" i="8"/>
  <c r="AI12" i="8" s="1"/>
  <c r="AI28" i="8" s="1"/>
  <c r="AJ9" i="8" l="1"/>
  <c r="AJ12" i="8" s="1"/>
  <c r="AJ28" i="8" s="1"/>
  <c r="AI40" i="8"/>
  <c r="AI42" i="8"/>
  <c r="AJ42" i="8" l="1"/>
  <c r="AJ40" i="8"/>
</calcChain>
</file>

<file path=xl/sharedStrings.xml><?xml version="1.0" encoding="utf-8"?>
<sst xmlns="http://schemas.openxmlformats.org/spreadsheetml/2006/main" count="608" uniqueCount="435">
  <si>
    <t>UNIT INFORMATION</t>
  </si>
  <si>
    <t>(Complete the yellow-shaded areas)</t>
  </si>
  <si>
    <t># of units</t>
  </si>
  <si>
    <t>Total Sq. Ft.</t>
  </si>
  <si>
    <t># of baths per unit</t>
  </si>
  <si>
    <t>Gross monthly rent per unit</t>
  </si>
  <si>
    <t>Less tenant paid utility</t>
  </si>
  <si>
    <t>Net monthly rent per unit</t>
  </si>
  <si>
    <t>Total net monthly rent</t>
  </si>
  <si>
    <t>Sub-total</t>
  </si>
  <si>
    <t>MARKET RATE UNITS ONLY</t>
  </si>
  <si>
    <t>Subtotal</t>
  </si>
  <si>
    <t xml:space="preserve">  HOME-Assisted Units</t>
  </si>
  <si>
    <t xml:space="preserve">  Market Rate Units</t>
  </si>
  <si>
    <t>Total Net Monthly Rent:</t>
  </si>
  <si>
    <t xml:space="preserve">  Minus 7% Vacancy</t>
  </si>
  <si>
    <t>Adjusted Net Monthly Rent:</t>
  </si>
  <si>
    <t xml:space="preserve">  Other Monthly Income</t>
  </si>
  <si>
    <t>List source of other income:</t>
  </si>
  <si>
    <t># of bed- rooms per unit</t>
  </si>
  <si>
    <t>Total</t>
  </si>
  <si>
    <t>ANNUAL OPERATING EXPENSE INFORMATION</t>
  </si>
  <si>
    <t>Advertising</t>
  </si>
  <si>
    <t>Legal</t>
  </si>
  <si>
    <t>Security</t>
  </si>
  <si>
    <t>Management Fee</t>
  </si>
  <si>
    <t xml:space="preserve">Other (please list below): </t>
  </si>
  <si>
    <t xml:space="preserve">    Sub-total</t>
  </si>
  <si>
    <t>Operating Expenses:</t>
  </si>
  <si>
    <t>Trash Removal</t>
  </si>
  <si>
    <t>Electricity</t>
  </si>
  <si>
    <t>Gas</t>
  </si>
  <si>
    <t>Snow Removal</t>
  </si>
  <si>
    <t>Internet Service</t>
  </si>
  <si>
    <t>Office Supplies</t>
  </si>
  <si>
    <t>Salaries</t>
  </si>
  <si>
    <t>Other (please list below):</t>
  </si>
  <si>
    <t>Maintenance Expenses:</t>
  </si>
  <si>
    <t>Painting &amp; Repairs</t>
  </si>
  <si>
    <t>Exterminating</t>
  </si>
  <si>
    <t>Elevator</t>
  </si>
  <si>
    <t>Internet Maintenance Costs</t>
  </si>
  <si>
    <t>Other Expenses:</t>
  </si>
  <si>
    <t>Insurance</t>
  </si>
  <si>
    <t>Real Estate Taxes (estimated value x mill levy rate)</t>
  </si>
  <si>
    <t>Annual Commercial Space Expenses</t>
  </si>
  <si>
    <t>TOTAL ANNUAL EXPENSES:</t>
  </si>
  <si>
    <t>Annual Replacement Reserves</t>
  </si>
  <si>
    <t>($250 per unit per year for all units if LIHTC only &amp; $350 per unit per year for all units if HOME &amp; LIHTC)</t>
  </si>
  <si>
    <t>TOTAL ANNUAL EXPENSES + RESERVES</t>
  </si>
  <si>
    <t>NET ANNUAL CASH FLOW FROM OPERATIONS</t>
  </si>
  <si>
    <t>Annual Income</t>
  </si>
  <si>
    <t>Less:</t>
  </si>
  <si>
    <t xml:space="preserve">  Total Operating Expense</t>
  </si>
  <si>
    <t xml:space="preserve">  Replacement Reserves</t>
  </si>
  <si>
    <t>Net Operating Income</t>
  </si>
  <si>
    <t xml:space="preserve">  Annual Debt Service</t>
  </si>
  <si>
    <t>Net Annual Cash Flow</t>
  </si>
  <si>
    <t>DEVELOPMENT COST SCHEDULE</t>
  </si>
  <si>
    <t>Estimated Total Development Costs</t>
  </si>
  <si>
    <t>4% LIHTC Eligible Basis</t>
  </si>
  <si>
    <t>Amortized or Expended (Non-eligible)</t>
  </si>
  <si>
    <t>Allowable 24% Limit - Developer,  Contractor, Gen. Req.</t>
  </si>
  <si>
    <t>Land</t>
  </si>
  <si>
    <t>Existing Structures</t>
  </si>
  <si>
    <t>Demolition (new)</t>
  </si>
  <si>
    <t>Demolition (rehab)</t>
  </si>
  <si>
    <t>Site Grading, Clearing, etc.</t>
  </si>
  <si>
    <t>Off-site Improvements</t>
  </si>
  <si>
    <t>New Building Hard Costs</t>
  </si>
  <si>
    <t>Rehabilitation Hard Costs</t>
  </si>
  <si>
    <t>Accessory Building</t>
  </si>
  <si>
    <t>Construction Contingency</t>
  </si>
  <si>
    <t>Construction Insurance</t>
  </si>
  <si>
    <t>Construction Loan Interest</t>
  </si>
  <si>
    <t>Construction Period Taxes</t>
  </si>
  <si>
    <t>Bridge Loan Expense*</t>
  </si>
  <si>
    <t>Property Appraisal**</t>
  </si>
  <si>
    <t>LIHTC Fees</t>
  </si>
  <si>
    <t>Market Study</t>
  </si>
  <si>
    <t>Real Estate Attorney</t>
  </si>
  <si>
    <t>Real Estate Consultant</t>
  </si>
  <si>
    <t>LIHTC Consultant Fee</t>
  </si>
  <si>
    <t>Contractor Overhead</t>
  </si>
  <si>
    <t>Contractor Profit</t>
  </si>
  <si>
    <t>General Requirements</t>
  </si>
  <si>
    <t>Developer Overhead</t>
  </si>
  <si>
    <t>Developer Fee</t>
  </si>
  <si>
    <t>Perm. Loan Origination Fee</t>
  </si>
  <si>
    <t>Cost Certification</t>
  </si>
  <si>
    <t>Underwriter Fees</t>
  </si>
  <si>
    <t>Rent-up Reserves</t>
  </si>
  <si>
    <t>Operating Reserves</t>
  </si>
  <si>
    <t xml:space="preserve">Other:   </t>
  </si>
  <si>
    <t>Total Residential Costs:</t>
  </si>
  <si>
    <t>Total Commercial Space Costs</t>
  </si>
  <si>
    <t xml:space="preserve">*Bridge Loan Expense - eligible basis for construction period only.  </t>
  </si>
  <si>
    <t>**Appraisal - eligible only if done to evaluate feasibility of the project.  If done as a lender requirement, the cost is not included in basis.</t>
  </si>
  <si>
    <t>DEVELOPMENT COST SCHEDULE CONT.</t>
  </si>
  <si>
    <t>Total Residential Costs</t>
  </si>
  <si>
    <t>From Previous Page</t>
  </si>
  <si>
    <t xml:space="preserve">  Deduct from Basis:</t>
  </si>
  <si>
    <t xml:space="preserve">  Grant Proceeds</t>
  </si>
  <si>
    <t xml:space="preserve">  Non-qualified, Non-recourse Financing</t>
  </si>
  <si>
    <t xml:space="preserve">  Non-qualified Portion of Higher Quality Units</t>
  </si>
  <si>
    <t xml:space="preserve">       (IRC Section 42(d)(3))</t>
  </si>
  <si>
    <t xml:space="preserve">  Historic Tax Credits</t>
  </si>
  <si>
    <t xml:space="preserve">  Over Architect/Engineering Fee Limit</t>
  </si>
  <si>
    <t xml:space="preserve">  Over Developer/Contractor Fee Limit</t>
  </si>
  <si>
    <t>Total Eligible Basis</t>
  </si>
  <si>
    <t xml:space="preserve">  Add to Eligible Basis:</t>
  </si>
  <si>
    <t xml:space="preserve">  Project Located in Qualified Census Tract (QCT) x 130%</t>
  </si>
  <si>
    <t xml:space="preserve">  or Basis Boost Requested (up to 130%) </t>
  </si>
  <si>
    <t>Total Adjusted Eligible Basis</t>
  </si>
  <si>
    <t>Multiplied by the Applicable Fraction</t>
  </si>
  <si>
    <t>Total Qualified Basis</t>
  </si>
  <si>
    <t>Multiplied by the Applicable Percentage</t>
  </si>
  <si>
    <t>Note: Developments located in a Qualified Census Tract may also add a portion of the adjusted basis of a community service facility targeted to serve tenants whose income is 60% or less or the Area Median Income (limited to 25% of the Development's eligible basis)</t>
  </si>
  <si>
    <t>Engineering Fees</t>
  </si>
  <si>
    <t>Survey</t>
  </si>
  <si>
    <t>Environmental Study/Review</t>
  </si>
  <si>
    <t>SOURCES &amp; USES: EQUITY GAP INFORMATION</t>
  </si>
  <si>
    <t>USES</t>
  </si>
  <si>
    <t>Total Development Costs</t>
  </si>
  <si>
    <t>Other Uses (please list below):</t>
  </si>
  <si>
    <t>Total Uses</t>
  </si>
  <si>
    <t>SOURCES</t>
  </si>
  <si>
    <t>Conventional Loan</t>
  </si>
  <si>
    <t>Tax Exempt Bond Financing</t>
  </si>
  <si>
    <t>HOME Funds</t>
  </si>
  <si>
    <t>FHLBank - Affordable Housing Program</t>
  </si>
  <si>
    <t>USDA - Rural Development</t>
  </si>
  <si>
    <t>CDBG Funds</t>
  </si>
  <si>
    <t>Tax Increment Financing</t>
  </si>
  <si>
    <t>Historic Tax Credit Equity</t>
  </si>
  <si>
    <t>Other Federal Loans</t>
  </si>
  <si>
    <t>Local Municipality Loan</t>
  </si>
  <si>
    <t>Deferred Developer Fee</t>
  </si>
  <si>
    <t>Owner Equity</t>
  </si>
  <si>
    <t>Other Sources (please list below):</t>
  </si>
  <si>
    <t>Total Sources</t>
  </si>
  <si>
    <t>Equity Gap</t>
  </si>
  <si>
    <t>Less Total Sources</t>
  </si>
  <si>
    <t>Funding Shortfall</t>
  </si>
  <si>
    <t xml:space="preserve">  Divided by 10-year LIHTC Period</t>
  </si>
  <si>
    <t>LIHTC Equity Required</t>
  </si>
  <si>
    <t xml:space="preserve">  Divided by Net Equity Factor</t>
  </si>
  <si>
    <t xml:space="preserve">  (Current dollar yield of net syndication proceeds per dollar of LIHTC)</t>
  </si>
  <si>
    <t>Annual LIHTC Required at 9% Credit Rate</t>
  </si>
  <si>
    <t>Project Name:</t>
  </si>
  <si>
    <t>Project #:</t>
  </si>
  <si>
    <t>PRO FORMA</t>
  </si>
  <si>
    <t>Revenue Escalation</t>
  </si>
  <si>
    <t>Per Month</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</si>
  <si>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</si>
  <si>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</si>
  <si>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</si>
  <si>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</si>
  <si>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</si>
  <si>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</si>
  <si>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</si>
  <si>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</si>
  <si>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</si>
  <si>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</si>
  <si>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</si>
  <si>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</si>
  <si>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</si>
  <si>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</si>
  <si>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</si>
  <si>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</si>
  <si>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</si>
  <si>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</si>
  <si>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</si>
  <si>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</si>
  <si>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Gross Rents</t>
  </si>
  <si>
    <t>Vacancy</t>
  </si>
  <si>
    <t xml:space="preserve">Other Income </t>
  </si>
  <si>
    <t>Total Income</t>
  </si>
  <si>
    <t>Expense Escalation</t>
  </si>
  <si>
    <t>General and\or Administrative Expenses</t>
  </si>
  <si>
    <t>Operating Expenses</t>
  </si>
  <si>
    <t>Maintenance Expenses</t>
  </si>
  <si>
    <t>Other Expenses</t>
  </si>
  <si>
    <t>Total Operating Expenses</t>
  </si>
  <si>
    <t>Replacement Reserves</t>
  </si>
  <si>
    <t xml:space="preserve">   Annual Amount per unit</t>
  </si>
  <si>
    <t xml:space="preserve">   Annual Escalation of Reserves</t>
  </si>
  <si>
    <t>Net Operating Income (NOI)</t>
  </si>
  <si>
    <t>Debt Information</t>
  </si>
  <si>
    <t>Amount</t>
  </si>
  <si>
    <t xml:space="preserve">Rate </t>
  </si>
  <si>
    <t>Term</t>
  </si>
  <si>
    <t>Monthly Debt Service</t>
  </si>
  <si>
    <t xml:space="preserve">  Conventional Loan</t>
  </si>
  <si>
    <t xml:space="preserve">  HOME Funds</t>
  </si>
  <si>
    <t xml:space="preserve">  Second Mortgage</t>
  </si>
  <si>
    <t xml:space="preserve">  Other (please list below):</t>
  </si>
  <si>
    <t>Total Debt Service</t>
  </si>
  <si>
    <t>Net Cash Flow</t>
  </si>
  <si>
    <t>Debt Service Coverage Ratio</t>
  </si>
  <si>
    <t>Residential Finished Sq. Ft. per unit*</t>
  </si>
  <si>
    <t>Accounting/Auditing</t>
  </si>
  <si>
    <t>Water/Sewer</t>
  </si>
  <si>
    <t>Grounds/Landscape</t>
  </si>
  <si>
    <t>Net Monthly Income</t>
  </si>
  <si>
    <t>Architect Fee - Design</t>
  </si>
  <si>
    <t>Architect Fee - Supervision</t>
  </si>
  <si>
    <t>Constr. Loan Origination Fee</t>
  </si>
  <si>
    <t>Title &amp; Recording - Perm. Fin.</t>
  </si>
  <si>
    <t>Lenders Counsel Fee</t>
  </si>
  <si>
    <t>Legal &amp; Organizational</t>
  </si>
  <si>
    <t>Other Reserves:</t>
  </si>
  <si>
    <t>General and/or Administrative Expenses:</t>
  </si>
  <si>
    <t>National Housing Trust Funds</t>
  </si>
  <si>
    <t>City HOME Funds</t>
  </si>
  <si>
    <t>4% or 9% LIHTC New Constr./Rehab. Eligible Basis</t>
  </si>
  <si>
    <t>Nebraska Affordable Housing Tax Credits</t>
  </si>
  <si>
    <t>Year 21</t>
  </si>
  <si>
    <t>Year 22</t>
  </si>
  <si>
    <t>Year 23</t>
  </si>
  <si>
    <t>Year 24</t>
  </si>
  <si>
    <t>Year 25</t>
  </si>
  <si>
    <t>Year 26</t>
  </si>
  <si>
    <t>Year 27</t>
  </si>
  <si>
    <t>Year 28</t>
  </si>
  <si>
    <t>Year 29</t>
  </si>
  <si>
    <t>Year 30</t>
  </si>
  <si>
    <t>NIFA Annual AHTC Compliance Fee</t>
  </si>
  <si>
    <t>AHTC Fees</t>
  </si>
  <si>
    <t>Upfront LIHTC Compliance Fees</t>
  </si>
  <si>
    <t>Upfront AHTC Compliance Fees</t>
  </si>
  <si>
    <t>LIHTC/AHTC UNITS (Do not include HOME-Assisted Units)</t>
  </si>
  <si>
    <t xml:space="preserve">  LIHTC/AHTC Units</t>
  </si>
  <si>
    <t>NIFA Annual LIHTC Compliance Fee</t>
  </si>
  <si>
    <r>
      <t xml:space="preserve">NIFA Annual LIHTC Compliance Fee </t>
    </r>
    <r>
      <rPr>
        <i/>
        <sz val="10"/>
        <rFont val="Arial"/>
        <family val="2"/>
      </rPr>
      <t>(no escalation)</t>
    </r>
  </si>
  <si>
    <r>
      <t xml:space="preserve">NIFA Annual AHTC Compliance Fee </t>
    </r>
    <r>
      <rPr>
        <i/>
        <sz val="10"/>
        <rFont val="Arial"/>
        <family val="2"/>
      </rPr>
      <t>(no escalation)</t>
    </r>
  </si>
  <si>
    <r>
      <rPr>
        <b/>
        <sz val="12"/>
        <color theme="1"/>
        <rFont val="Arial"/>
        <family val="2"/>
      </rPr>
      <t>AMI Rent &amp; Income Target</t>
    </r>
    <r>
      <rPr>
        <b/>
        <sz val="8"/>
        <color theme="1"/>
        <rFont val="Arial"/>
        <family val="2"/>
      </rPr>
      <t xml:space="preserve"> (complete if making the IA election)</t>
    </r>
  </si>
  <si>
    <t xml:space="preserve">For new construction, units must meet the following minimum requirements:                    Single Room Occupancy = 275 square feet  Studio = 450 square feet                                                                       1-bedroom = 650 square feet                                             2-bedroom = 800 square feet                                  3-bedroom = 1,000 square feet  </t>
  </si>
  <si>
    <t>Single Room Occupancy = 275 square feet</t>
  </si>
  <si>
    <t>1-bedroom = 650 square feet</t>
  </si>
  <si>
    <t>2-bedroom = 800 square feet</t>
  </si>
  <si>
    <t>3-Bedroom = 1,000 square feet</t>
  </si>
  <si>
    <t xml:space="preserve">area, or other areas that otherwise received points in the LIHTC application.  If selecting to provide a storm shelter that also will serve as a bathroom or bedroom closet, the  Architect must certify </t>
  </si>
  <si>
    <t>HOME/HTF-ASSISTED UNITS (May also be designated LIHTC Units)</t>
  </si>
  <si>
    <t xml:space="preserve">  HTF Funds</t>
  </si>
  <si>
    <t>Calculation</t>
  </si>
  <si>
    <t>Percent Limit</t>
  </si>
  <si>
    <t>Adjustment to Basis</t>
  </si>
  <si>
    <t>Total Fee</t>
  </si>
  <si>
    <t>Developer/Contractor Fee Limit</t>
  </si>
  <si>
    <t>Developer Fee Limit on Acquisition</t>
  </si>
  <si>
    <t>Architect/Engineering Fee Limit</t>
  </si>
  <si>
    <t>Eligible Basis Towards Fee</t>
  </si>
  <si>
    <t>Maximum Allowed Fee</t>
  </si>
  <si>
    <t>Maximum Allowed LIHTC Request*</t>
  </si>
  <si>
    <t>Efficient Housing Production Measurements</t>
  </si>
  <si>
    <t>Cost Per Unit</t>
  </si>
  <si>
    <t xml:space="preserve">*Residential finished square foot per unit does not include the following:  garages, storage areas (as described in the Amenities Section of the application), unfinished basement, storm shelters, common </t>
  </si>
  <si>
    <t>that such space qualifies as a storm shelter.  If such space qualifies as a storm shelter the square footage can be included in the residential living square footage of the unit.</t>
  </si>
  <si>
    <t>Studio = 450 square feet</t>
  </si>
  <si>
    <t>Applicable Fraction</t>
  </si>
  <si>
    <t>LIHTC Units</t>
  </si>
  <si>
    <t>LIHTC Square Footage</t>
  </si>
  <si>
    <t>Development Summary</t>
  </si>
  <si>
    <t>Cost Per Square Footage</t>
  </si>
  <si>
    <t>LIHTC Per Occupant</t>
  </si>
  <si>
    <t>Bedroom Size</t>
  </si>
  <si>
    <t xml:space="preserve">Number of Units </t>
  </si>
  <si>
    <t>*Calculated using</t>
  </si>
  <si>
    <t>persons per bedroom</t>
  </si>
  <si>
    <t>Total Bedrooms</t>
  </si>
  <si>
    <t>LIHTC Occupants</t>
  </si>
  <si>
    <t>LIHTC Per Occupant Calculation*</t>
  </si>
  <si>
    <t>Annual LIHTC Request</t>
  </si>
  <si>
    <t>Please note the calculations are for informational purposes only.  Underwriting will be completed by NIFA staff during the final application review process.  Results may vary based on data input errors, rounding, applicable fraction calculations, etc.</t>
  </si>
  <si>
    <t>*Please note the calculations are for informational purposes only.  Underwriting will be completed by NIFA staff during the final application review process.  Results may vary based on data input errors, rounding, applicable fraction calculations, etc.</t>
  </si>
  <si>
    <t>INPUT # OF INCOME DESIGNATED UNITS</t>
  </si>
  <si>
    <t>% OF AMI</t>
  </si>
  <si>
    <t>AVERAGE</t>
  </si>
  <si>
    <t>AMGI</t>
  </si>
  <si>
    <t>Revenue</t>
  </si>
  <si>
    <t>Studio</t>
  </si>
  <si>
    <t>1BR</t>
  </si>
  <si>
    <t>2BR</t>
  </si>
  <si>
    <t>3BR</t>
  </si>
  <si>
    <t>4BR</t>
  </si>
  <si>
    <t>All at 60%</t>
  </si>
  <si>
    <t>Annual</t>
  </si>
  <si>
    <t>Bond Test</t>
  </si>
  <si>
    <t>40/60 Test</t>
  </si>
  <si>
    <t>20/50 Test</t>
  </si>
  <si>
    <t>Determination of Income and Rent</t>
  </si>
  <si>
    <t>Select County</t>
  </si>
  <si>
    <t>County:</t>
  </si>
  <si>
    <t>Adams County, NE</t>
  </si>
  <si>
    <t>4 Person @ VLI (50%)</t>
  </si>
  <si>
    <t>Income</t>
  </si>
  <si>
    <t>1 Person</t>
  </si>
  <si>
    <t>2 Person</t>
  </si>
  <si>
    <t>3 Person</t>
  </si>
  <si>
    <t>4 Person</t>
  </si>
  <si>
    <t>5 Person</t>
  </si>
  <si>
    <t>6 Person</t>
  </si>
  <si>
    <t>7 Person</t>
  </si>
  <si>
    <t>8 Person</t>
  </si>
  <si>
    <t>Rent</t>
  </si>
  <si>
    <t>Efficiency</t>
  </si>
  <si>
    <t>1 Bedroom</t>
  </si>
  <si>
    <t>2 Bedroom</t>
  </si>
  <si>
    <t>3 Bedroom</t>
  </si>
  <si>
    <t>4 Bedroom</t>
  </si>
  <si>
    <t>5 Bedroom</t>
  </si>
  <si>
    <t>Change in Rent (compared to 60%)</t>
  </si>
  <si>
    <t>County_Name</t>
  </si>
  <si>
    <t>l50_4</t>
  </si>
  <si>
    <t>Antelope County, NE</t>
  </si>
  <si>
    <t>Arthur County, NE</t>
  </si>
  <si>
    <t>Banner County, NE</t>
  </si>
  <si>
    <t>Blaine County, NE</t>
  </si>
  <si>
    <t>Boone County, NE</t>
  </si>
  <si>
    <t>Box Butte County, NE</t>
  </si>
  <si>
    <t>Boyd County, NE</t>
  </si>
  <si>
    <t>Brown County, NE</t>
  </si>
  <si>
    <t>Buffalo County, NE</t>
  </si>
  <si>
    <t>Burt County, NE</t>
  </si>
  <si>
    <t>Butler County, NE</t>
  </si>
  <si>
    <t>Omaha-Council Bluffs, NE-IA HUD Metro FMR Area</t>
  </si>
  <si>
    <t>Cedar County, NE</t>
  </si>
  <si>
    <t>Chase County, NE</t>
  </si>
  <si>
    <t>Cherry County, NE</t>
  </si>
  <si>
    <t>Cheyenne County, NE</t>
  </si>
  <si>
    <t>Clay County, NE</t>
  </si>
  <si>
    <t>Colfax County, NE</t>
  </si>
  <si>
    <t>Cuming County, NE</t>
  </si>
  <si>
    <t>Custer County, NE</t>
  </si>
  <si>
    <t>Sioux City, IA-NE-SD HUD Metro FMR Area</t>
  </si>
  <si>
    <t>Dawes County, NE</t>
  </si>
  <si>
    <t>Dawson County, NE</t>
  </si>
  <si>
    <t>Deuel County, NE</t>
  </si>
  <si>
    <t>Dodge County, NE</t>
  </si>
  <si>
    <t>Dundy County, NE</t>
  </si>
  <si>
    <t>Fillmore County, NE</t>
  </si>
  <si>
    <t>Franklin County, NE</t>
  </si>
  <si>
    <t>Frontier County, NE</t>
  </si>
  <si>
    <t>Furnas County, NE</t>
  </si>
  <si>
    <t>Gage County, NE</t>
  </si>
  <si>
    <t>Garden County, NE</t>
  </si>
  <si>
    <t>Garfield County, NE</t>
  </si>
  <si>
    <t>Gosper County, NE</t>
  </si>
  <si>
    <t>Grant County, NE</t>
  </si>
  <si>
    <t>Greeley County, NE</t>
  </si>
  <si>
    <t>Hall County, NE HUD Metro FMR Area</t>
  </si>
  <si>
    <t>Hamilton County, NE HUD Metro FMR Area</t>
  </si>
  <si>
    <t>Harlan County, NE</t>
  </si>
  <si>
    <t>Hayes County, NE</t>
  </si>
  <si>
    <t>Hitchcock County, NE</t>
  </si>
  <si>
    <t>Holt County, NE</t>
  </si>
  <si>
    <t>Hooker County, NE</t>
  </si>
  <si>
    <t>Howard County, NE HUD Metro FMR Area</t>
  </si>
  <si>
    <t>Jefferson County, NE</t>
  </si>
  <si>
    <t>Johnson County, NE</t>
  </si>
  <si>
    <t>Kearney County, NE</t>
  </si>
  <si>
    <t>Keith County, NE</t>
  </si>
  <si>
    <t>Keya Paha County, NE</t>
  </si>
  <si>
    <t>Kimball County, NE</t>
  </si>
  <si>
    <t>Knox County, NE</t>
  </si>
  <si>
    <t>Lincoln, NE HUD Metro FMR Area</t>
  </si>
  <si>
    <t>Lincoln County, NE</t>
  </si>
  <si>
    <t>Logan County, NE</t>
  </si>
  <si>
    <t>Loup County, NE</t>
  </si>
  <si>
    <t>McPherson County, NE</t>
  </si>
  <si>
    <t>Madison County, NE</t>
  </si>
  <si>
    <t>Merrick County, NE HUD Metro FMR Area</t>
  </si>
  <si>
    <t>Morrill County, NE</t>
  </si>
  <si>
    <t>Nance County, NE</t>
  </si>
  <si>
    <t>Nemaha County, NE</t>
  </si>
  <si>
    <t>Nuckolls County, NE</t>
  </si>
  <si>
    <t>Otoe County, NE</t>
  </si>
  <si>
    <t>Pawnee County, NE</t>
  </si>
  <si>
    <t>Perkins County, NE</t>
  </si>
  <si>
    <t>Phelps County, NE</t>
  </si>
  <si>
    <t>Pierce County, NE</t>
  </si>
  <si>
    <t>Platte County, NE</t>
  </si>
  <si>
    <t>Polk County, NE</t>
  </si>
  <si>
    <t>Red Willow County, NE</t>
  </si>
  <si>
    <t>Richardson County, NE</t>
  </si>
  <si>
    <t>Rock County, NE</t>
  </si>
  <si>
    <t>Saline County, NE</t>
  </si>
  <si>
    <t>Saunders County, NE HUD Metro FMR Area</t>
  </si>
  <si>
    <t>Scotts Bluff County, NE</t>
  </si>
  <si>
    <t>Seward County, NE HUD Metro FMR Area</t>
  </si>
  <si>
    <t>Sheridan County, NE</t>
  </si>
  <si>
    <t>Sherman County, NE</t>
  </si>
  <si>
    <t>Sioux County, NE</t>
  </si>
  <si>
    <t>Stanton County, NE</t>
  </si>
  <si>
    <t>Thayer County, NE</t>
  </si>
  <si>
    <t>Thomas County, NE</t>
  </si>
  <si>
    <t>Thurston County, NE</t>
  </si>
  <si>
    <t>Valley County, NE</t>
  </si>
  <si>
    <t>Wayne County, NE</t>
  </si>
  <si>
    <t>Webster County, NE</t>
  </si>
  <si>
    <t>Wheeler County, NE</t>
  </si>
  <si>
    <t>York County, NE</t>
  </si>
  <si>
    <t xml:space="preserve">If applying for HOME, CDBG-DR or HTF please complete the Cost Allocation Tool  prior to completing the full Exhibit 111.  </t>
  </si>
  <si>
    <t>Please use the following link to access the Cost Allocation Tool:</t>
  </si>
  <si>
    <t>Hard Construction Costs (in basis)</t>
  </si>
  <si>
    <t>Tax Opinion</t>
  </si>
  <si>
    <t>The worksheets can be uploaded as Exhibit 20 in the Required Exhibits.</t>
  </si>
  <si>
    <t>Income Averaging Test - 2021 Income Limits</t>
  </si>
  <si>
    <t>Complete only if selecting the Income Averaging Election.  See Section 10.3 of the QAP for additional information.</t>
  </si>
  <si>
    <t>%-of-AMI-served calculation</t>
  </si>
  <si>
    <t>% of</t>
  </si>
  <si>
    <t>60% Rent</t>
  </si>
  <si>
    <t>AMI %</t>
  </si>
  <si>
    <t>Weighted</t>
  </si>
  <si>
    <t>Bedroom size</t>
  </si>
  <si>
    <t>No. of Units</t>
  </si>
  <si>
    <t>Total units</t>
  </si>
  <si>
    <t>Limit</t>
  </si>
  <si>
    <t>served</t>
  </si>
  <si>
    <t>portion</t>
  </si>
  <si>
    <t>-</t>
  </si>
  <si>
    <t>Overall % of AMI served:</t>
  </si>
  <si>
    <t>Please Note:</t>
  </si>
  <si>
    <t>Gross Rent</t>
  </si>
  <si>
    <t>Current</t>
  </si>
  <si>
    <t>Updatd 9-26-21</t>
  </si>
  <si>
    <t xml:space="preserve">The AMI worksheet performs simple calculations to assist with determining the overall AMI served.  </t>
  </si>
  <si>
    <t xml:space="preserve">The resulting calculation   should not be relied upon by the applicant for the actual underwriting of the </t>
  </si>
  <si>
    <t>project.  NIFA performs their own underwriting.</t>
  </si>
  <si>
    <t>Eligible Basis</t>
  </si>
  <si>
    <t>Adjusted Eligible basis</t>
  </si>
  <si>
    <t>https://cms.proteus.co/_resources/dyn/files/76868627z1a2bad1f/_fn/HOME%20HTF-Cost-Allocation-Tool%20May%202020.xlsx</t>
  </si>
  <si>
    <t>Please use the following link to access the CDBG-DR Tool:</t>
  </si>
  <si>
    <t>https://opportunity.nebraska.gov/program/cdbg_dr/#housing-construction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</si>
</sst>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_);_(&quot;$&quot;* \(#,##0.0\);_(&quot;$&quot;* &quot;-&quot;??_);_(@_)"/>
    <numFmt numFmtId="165" formatCode="_(* #,##0.00_);_(* \(#,##0.00\);_(* \-??_);_(@_)"/>
    <numFmt numFmtId="166" formatCode="#,##0.0000"/>
    <numFmt numFmtId="167" formatCode="&quot;$&quot;#,##0"/>
    <numFmt numFmtId="168" formatCode="_(&quot;$&quot;* #,##0.0000_);_(&quot;$&quot;* \(#,##0.0000\);_(&quot;$&quot;* &quot;-&quot;????_);_(@_)"/>
    <numFmt numFmtId="169" formatCode="0.0000%"/>
    <numFmt numFmtId="170" formatCode="_(* #,##0_);_(* \(#,##0\);_(* &quot;-&quot;??_);_(@_)"/>
    <numFmt numFmtId="171" formatCode="_(&quot;$&quot;* #,##0_);_(&quot;$&quot;* \(#,##0\);_(&quot;$&quot;* &quot;-&quot;??_);_(@_)"/>
  </numFmts>
  <fonts count="55" x14ac:knownFonts="1">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b/>
      <sz val="14"/>
      <name val="Arial"/>
      <family val="2"/>
    </font>
    <font>
      <b/>
      <sz val="10"/>
      <name val="Arial"/>
      <family val="2"/>
    </font>
    <font>
      <sz val="10"/>
      <name val="Arial"/>
      <family val="2"/>
    </font>
    <font>
      <sz val="8"/>
      <name val="Arial"/>
      <family val="2"/>
    </font>
    <font>
      <sz val="12"/>
      <name val="Arial"/>
      <family val="2"/>
    </font>
    <font>
      <sz val="9"/>
      <name val="Arial"/>
      <family val="2"/>
    </font>
    <font>
      <sz val="12"/>
      <color indexed="55"/>
      <name val="Arial"/>
      <family val="2"/>
    </font>
    <font>
      <b/>
      <sz val="9"/>
      <name val="Arial"/>
      <family val="2"/>
    </font>
    <font>
      <i/>
      <sz val="10"/>
      <name val="Arial"/>
      <family val="2"/>
    </font>
    <font>
      <sz val="12"/>
      <color theme="1"/>
      <name val="Calibri"/>
      <family val="2"/>
      <scheme val="minor"/>
    </font>
    <font>
      <sz val="14"/>
      <color theme="1"/>
      <name val="Calibri"/>
      <family val="2"/>
      <scheme val="minor"/>
    </font>
    <font>
      <sz val="16"/>
      <color theme="1"/>
      <name val="Calibri"/>
      <family val="2"/>
      <scheme val="minor"/>
    </font>
    <font>
      <b/>
      <sz val="18"/>
      <color theme="1"/>
      <name val="Calibri"/>
      <family val="2"/>
      <scheme val="minor"/>
    </font>
    <font>
      <b/>
      <sz val="12"/>
      <color theme="1"/>
      <name val="Calibri"/>
      <family val="2"/>
      <scheme val="minor"/>
    </font>
    <font>
      <sz val="9"/>
      <name val="Calibri"/>
      <family val="2"/>
      <scheme val="minor"/>
    </font>
    <font>
      <sz val="11"/>
      <name val="Calibri"/>
      <family val="2"/>
      <scheme val="minor"/>
    </font>
    <font>
      <sz val="11"/>
      <color theme="1"/>
      <name val="Calibri"/>
      <family val="2"/>
      <scheme val="minor"/>
    </font>
    <font>
      <b/>
      <sz val="12"/>
      <color theme="1"/>
      <name val="Arial"/>
      <family val="2"/>
    </font>
    <font>
      <b/>
      <sz val="8"/>
      <color theme="1"/>
      <name val="Arial"/>
      <family val="2"/>
    </font>
    <font>
      <b/>
      <sz val="11"/>
      <color theme="1"/>
      <name val="Arial"/>
      <family val="2"/>
    </font>
    <font>
      <sz val="8"/>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0"/>
      <name val="Calibri"/>
      <family val="2"/>
      <scheme val="minor"/>
    </font>
    <font>
      <sz val="10"/>
      <name val="Calibri"/>
      <family val="2"/>
    </font>
    <font>
      <sz val="8"/>
      <color theme="1"/>
      <name val="Arial"/>
      <family val="2"/>
    </font>
    <font>
      <b/>
      <sz val="16"/>
      <name val="Calibri"/>
      <family val="2"/>
    </font>
    <font>
      <b/>
      <sz val="10"/>
      <name val="Calibri"/>
      <family val="2"/>
    </font>
    <font>
      <b/>
      <u/>
      <sz val="10"/>
      <name val="Calibri"/>
      <family val="2"/>
    </font>
    <font>
      <sz val="10"/>
      <color theme="1"/>
      <name val="Calibri"/>
      <family val="2"/>
    </font>
    <font>
      <b/>
      <sz val="10"/>
      <color theme="1"/>
      <name val="Calibri"/>
      <family val="2"/>
    </font>
    <font>
      <b/>
      <sz val="18"/>
      <name val="Calibri"/>
      <family val="2"/>
    </font>
    <font>
      <b/>
      <u/>
      <sz val="12"/>
      <name val="Calibri"/>
      <family val="2"/>
    </font>
    <font>
      <sz val="18"/>
      <color theme="1"/>
      <name val="Calibri"/>
      <family val="2"/>
      <scheme val="minor"/>
    </font>
    <font>
      <u/>
      <sz val="11"/>
      <color theme="10"/>
      <name val="Calibri"/>
      <family val="2"/>
      <scheme val="minor"/>
    </font>
    <font>
      <sz val="8"/>
      <color theme="1"/>
      <name val="Calibri"/>
      <family val="2"/>
      <scheme val="minor"/>
    </font>
    <font>
      <sz val="11"/>
      <color theme="1"/>
      <name val="Noto Sans"/>
      <family val="2"/>
    </font>
    <font>
      <b/>
      <u/>
      <sz val="14"/>
      <name val="Noto Sans"/>
      <family val="2"/>
    </font>
    <font>
      <sz val="12"/>
      <name val="Noto Sans"/>
      <family val="2"/>
    </font>
    <font>
      <b/>
      <sz val="9"/>
      <name val="Noto Sans"/>
      <family val="2"/>
    </font>
    <font>
      <b/>
      <sz val="12"/>
      <color rgb="FF1D02BE"/>
      <name val="Noto Sans"/>
      <family val="2"/>
    </font>
    <font>
      <b/>
      <sz val="10"/>
      <color rgb="FF1D02BE"/>
      <name val="Noto Sans"/>
      <family val="2"/>
    </font>
    <font>
      <b/>
      <sz val="12"/>
      <name val="Noto Sans"/>
      <family val="2"/>
    </font>
    <font>
      <b/>
      <sz val="10"/>
      <color indexed="10"/>
      <name val="Noto Sans"/>
      <family val="2"/>
    </font>
    <font>
      <b/>
      <sz val="10"/>
      <name val="Noto Sans"/>
      <family val="2"/>
    </font>
    <font>
      <b/>
      <u/>
      <sz val="10"/>
      <name val="Noto Sans"/>
      <family val="2"/>
    </font>
    <font>
      <sz val="10"/>
      <name val="Noto Sans"/>
      <family val="2"/>
    </font>
    <font>
      <b/>
      <sz val="12"/>
      <color indexed="10"/>
      <name val="Noto Sans"/>
      <family val="2"/>
    </font>
    <font>
      <sz val="10"/>
      <color theme="1"/>
      <name val="Noto Sans"/>
      <family val="2"/>
    </font>
  </fonts>
  <fills count="12">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theme="1" tint="0.49998474074526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s>
  <cellStyleXfs count="15">
    <xf numFmtId="0" fontId="0" fillId="0" borderId="0"/>
    <xf numFmtId="0" fontId="2" fillId="0" borderId="0"/>
    <xf numFmtId="165" fontId="7" fillId="0" borderId="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0" fontId="3" fillId="0" borderId="0"/>
    <xf numFmtId="43" fontId="2" fillId="0" borderId="0" applyFont="0" applyFill="0" applyBorder="0" applyAlignment="0" applyProtection="0"/>
    <xf numFmtId="43" fontId="31" fillId="0" borderId="0" applyFont="0" applyFill="0" applyBorder="0" applyAlignment="0" applyProtection="0"/>
    <xf numFmtId="0" fontId="40" fillId="0" borderId="0" applyNumberFormat="0" applyFill="0" applyBorder="0" applyAlignment="0" applyProtection="0"/>
    <xf numFmtId="44" fontId="21" fillId="0" borderId="0" applyFont="0" applyFill="0" applyBorder="0" applyAlignment="0" applyProtection="0"/>
    <xf numFmtId="0" fontId="3" fillId="0" borderId="0"/>
  </cellStyleXfs>
  <cellXfs count="377">
    <xf numFmtId="0" fontId="0" fillId="0" borderId="0" xfId="0"/>
    <xf numFmtId="0" fontId="3" fillId="0" borderId="0" xfId="1" applyFont="1" applyProtection="1">
      <protection locked="0"/>
    </xf>
    <xf numFmtId="0" fontId="3" fillId="2" borderId="1" xfId="1" applyFont="1" applyFill="1" applyBorder="1" applyAlignment="1" applyProtection="1">
      <alignment horizontal="center"/>
      <protection locked="0"/>
    </xf>
    <xf numFmtId="1" fontId="3" fillId="2" borderId="1" xfId="1" applyNumberFormat="1" applyFont="1" applyFill="1" applyBorder="1" applyAlignment="1" applyProtection="1">
      <alignment horizontal="center"/>
      <protection locked="0"/>
    </xf>
    <xf numFmtId="0" fontId="2" fillId="0" borderId="0" xfId="1" applyProtection="1"/>
    <xf numFmtId="0" fontId="3" fillId="0" borderId="0" xfId="1" applyFont="1" applyAlignment="1" applyProtection="1">
      <alignment horizontal="left"/>
    </xf>
    <xf numFmtId="42" fontId="9" fillId="2" borderId="21" xfId="5" applyNumberFormat="1" applyFont="1" applyFill="1" applyBorder="1" applyProtection="1">
      <protection locked="0"/>
    </xf>
    <xf numFmtId="42" fontId="9" fillId="2" borderId="7" xfId="5" applyNumberFormat="1" applyFont="1" applyFill="1" applyBorder="1" applyProtection="1">
      <protection locked="0"/>
    </xf>
    <xf numFmtId="42" fontId="9" fillId="2" borderId="8" xfId="5" applyNumberFormat="1" applyFont="1" applyFill="1" applyBorder="1" applyProtection="1">
      <protection locked="0"/>
    </xf>
    <xf numFmtId="42" fontId="9" fillId="2" borderId="9" xfId="5" applyNumberFormat="1" applyFont="1" applyFill="1" applyBorder="1" applyProtection="1">
      <protection locked="0"/>
    </xf>
    <xf numFmtId="42" fontId="9" fillId="2" borderId="10" xfId="5" applyNumberFormat="1" applyFont="1" applyFill="1" applyBorder="1" applyProtection="1">
      <protection locked="0"/>
    </xf>
    <xf numFmtId="9" fontId="9" fillId="2" borderId="0" xfId="5" applyNumberFormat="1" applyFont="1" applyFill="1" applyProtection="1">
      <protection locked="0"/>
    </xf>
    <xf numFmtId="42" fontId="9" fillId="0" borderId="8" xfId="5" applyNumberFormat="1" applyFont="1" applyFill="1" applyBorder="1" applyProtection="1"/>
    <xf numFmtId="42" fontId="9" fillId="3" borderId="8" xfId="5" applyNumberFormat="1" applyFont="1" applyFill="1" applyBorder="1" applyProtection="1"/>
    <xf numFmtId="42" fontId="9" fillId="4" borderId="8" xfId="5" applyNumberFormat="1" applyFont="1" applyFill="1" applyBorder="1" applyProtection="1"/>
    <xf numFmtId="0" fontId="9" fillId="0" borderId="0" xfId="5" applyFont="1" applyProtection="1"/>
    <xf numFmtId="0" fontId="8" fillId="0" borderId="0" xfId="5" applyFont="1" applyProtection="1"/>
    <xf numFmtId="0" fontId="9" fillId="0" borderId="0" xfId="5" applyFont="1" applyAlignment="1" applyProtection="1">
      <alignment wrapText="1"/>
    </xf>
    <xf numFmtId="0" fontId="6" fillId="0" borderId="0" xfId="5" applyFont="1" applyAlignment="1" applyProtection="1">
      <alignment horizontal="center" wrapText="1"/>
    </xf>
    <xf numFmtId="42" fontId="9" fillId="0" borderId="0" xfId="5" applyNumberFormat="1" applyFont="1" applyProtection="1"/>
    <xf numFmtId="0" fontId="7" fillId="0" borderId="0" xfId="5" applyFont="1" applyAlignment="1" applyProtection="1">
      <alignment horizontal="left"/>
    </xf>
    <xf numFmtId="0" fontId="7" fillId="0" borderId="0" xfId="5" applyAlignment="1" applyProtection="1">
      <alignment horizontal="left"/>
    </xf>
    <xf numFmtId="0" fontId="9" fillId="0" borderId="0" xfId="5" applyFont="1" applyBorder="1" applyProtection="1"/>
    <xf numFmtId="0" fontId="4" fillId="0" borderId="0" xfId="5" applyFont="1" applyProtection="1"/>
    <xf numFmtId="42" fontId="4" fillId="0" borderId="0" xfId="5" applyNumberFormat="1" applyFont="1" applyProtection="1"/>
    <xf numFmtId="9" fontId="9" fillId="0" borderId="0" xfId="5" applyNumberFormat="1" applyFont="1" applyFill="1" applyProtection="1"/>
    <xf numFmtId="42" fontId="9" fillId="3" borderId="7" xfId="5" applyNumberFormat="1" applyFont="1" applyFill="1" applyBorder="1" applyProtection="1"/>
    <xf numFmtId="42" fontId="9" fillId="0" borderId="7" xfId="5" applyNumberFormat="1" applyFont="1" applyBorder="1" applyProtection="1"/>
    <xf numFmtId="0" fontId="9" fillId="0" borderId="8" xfId="5" applyFont="1" applyBorder="1" applyProtection="1"/>
    <xf numFmtId="42" fontId="9" fillId="0" borderId="8" xfId="5" applyNumberFormat="1" applyFont="1" applyBorder="1" applyProtection="1"/>
    <xf numFmtId="42" fontId="11" fillId="3" borderId="8" xfId="5" applyNumberFormat="1" applyFont="1" applyFill="1" applyBorder="1" applyProtection="1"/>
    <xf numFmtId="42" fontId="9" fillId="0" borderId="16" xfId="5" applyNumberFormat="1" applyFont="1" applyBorder="1" applyProtection="1"/>
    <xf numFmtId="0" fontId="8" fillId="0" borderId="0" xfId="5" applyFont="1" applyAlignment="1" applyProtection="1">
      <alignment horizontal="right"/>
    </xf>
    <xf numFmtId="164" fontId="9" fillId="0" borderId="0" xfId="6" applyNumberFormat="1" applyFont="1" applyProtection="1"/>
    <xf numFmtId="0" fontId="7" fillId="0" borderId="0" xfId="5" applyProtection="1"/>
    <xf numFmtId="0" fontId="9" fillId="6" borderId="22" xfId="5" applyFont="1" applyFill="1" applyBorder="1" applyProtection="1"/>
    <xf numFmtId="0" fontId="9" fillId="6" borderId="23" xfId="5" applyFont="1" applyFill="1" applyBorder="1" applyProtection="1"/>
    <xf numFmtId="0" fontId="9" fillId="6" borderId="24" xfId="5" applyFont="1" applyFill="1" applyBorder="1" applyProtection="1"/>
    <xf numFmtId="42" fontId="9" fillId="0" borderId="26" xfId="5" applyNumberFormat="1" applyFont="1" applyBorder="1" applyProtection="1"/>
    <xf numFmtId="3" fontId="3" fillId="0" borderId="1" xfId="1" applyNumberFormat="1" applyFont="1" applyBorder="1" applyAlignment="1" applyProtection="1">
      <alignment horizontal="center"/>
    </xf>
    <xf numFmtId="42" fontId="3" fillId="0" borderId="1" xfId="1" applyNumberFormat="1" applyFont="1" applyBorder="1" applyProtection="1"/>
    <xf numFmtId="3" fontId="3" fillId="0" borderId="2" xfId="1" applyNumberFormat="1" applyFont="1" applyFill="1" applyBorder="1" applyAlignment="1" applyProtection="1">
      <alignment horizontal="center"/>
    </xf>
    <xf numFmtId="42" fontId="3" fillId="0" borderId="1" xfId="1" applyNumberFormat="1" applyFont="1" applyFill="1" applyBorder="1" applyProtection="1"/>
    <xf numFmtId="3" fontId="2" fillId="0" borderId="0" xfId="1" applyNumberFormat="1" applyProtection="1"/>
    <xf numFmtId="0" fontId="0" fillId="0" borderId="0" xfId="0" applyProtection="1"/>
    <xf numFmtId="0" fontId="4" fillId="0" borderId="4" xfId="1" applyFont="1" applyBorder="1" applyAlignment="1" applyProtection="1">
      <alignment horizontal="center"/>
    </xf>
    <xf numFmtId="0" fontId="7" fillId="0" borderId="4" xfId="1" applyFont="1" applyBorder="1" applyProtection="1"/>
    <xf numFmtId="3" fontId="4" fillId="0" borderId="4" xfId="1" applyNumberFormat="1" applyFont="1" applyBorder="1" applyAlignment="1" applyProtection="1">
      <alignment horizontal="center"/>
    </xf>
    <xf numFmtId="0" fontId="9" fillId="0" borderId="0" xfId="5" applyFont="1" applyFill="1" applyProtection="1"/>
    <xf numFmtId="42" fontId="4" fillId="0" borderId="0" xfId="5" applyNumberFormat="1" applyFont="1" applyFill="1" applyBorder="1" applyProtection="1"/>
    <xf numFmtId="42" fontId="9" fillId="0" borderId="4" xfId="5" applyNumberFormat="1" applyFont="1" applyBorder="1" applyProtection="1"/>
    <xf numFmtId="44" fontId="0" fillId="0" borderId="0" xfId="0" applyNumberFormat="1" applyProtection="1"/>
    <xf numFmtId="44" fontId="7" fillId="0" borderId="0" xfId="5" applyNumberFormat="1" applyProtection="1"/>
    <xf numFmtId="42" fontId="9" fillId="2" borderId="0" xfId="5" applyNumberFormat="1" applyFont="1" applyFill="1" applyProtection="1">
      <protection locked="0"/>
    </xf>
    <xf numFmtId="42" fontId="9" fillId="2" borderId="9" xfId="5" applyNumberFormat="1" applyFont="1" applyFill="1" applyBorder="1" applyProtection="1">
      <protection locked="0"/>
    </xf>
    <xf numFmtId="0" fontId="9" fillId="0" borderId="0" xfId="5" applyFont="1" applyProtection="1"/>
    <xf numFmtId="0" fontId="8" fillId="0" borderId="0" xfId="5" applyFont="1" applyProtection="1"/>
    <xf numFmtId="42" fontId="9" fillId="0" borderId="0" xfId="5" applyNumberFormat="1" applyFont="1" applyProtection="1"/>
    <xf numFmtId="0" fontId="4" fillId="0" borderId="0" xfId="5" applyFont="1" applyProtection="1"/>
    <xf numFmtId="0" fontId="7" fillId="0" borderId="0" xfId="5" applyProtection="1"/>
    <xf numFmtId="0" fontId="0" fillId="7" borderId="0" xfId="0" applyFill="1"/>
    <xf numFmtId="42" fontId="4" fillId="0" borderId="4" xfId="1" applyNumberFormat="1" applyFont="1" applyBorder="1" applyAlignment="1" applyProtection="1">
      <alignment horizontal="center"/>
    </xf>
    <xf numFmtId="0" fontId="1" fillId="0" borderId="0" xfId="0" applyFont="1" applyAlignment="1">
      <alignment horizontal="left"/>
    </xf>
    <xf numFmtId="0" fontId="1" fillId="0" borderId="0" xfId="0" applyFont="1" applyFill="1" applyAlignment="1">
      <alignment horizontal="right"/>
    </xf>
    <xf numFmtId="0" fontId="0" fillId="6" borderId="17" xfId="0" applyFill="1" applyBorder="1"/>
    <xf numFmtId="0" fontId="0" fillId="6" borderId="19" xfId="0" applyFill="1" applyBorder="1"/>
    <xf numFmtId="0" fontId="0" fillId="6" borderId="20" xfId="0" applyFill="1" applyBorder="1"/>
    <xf numFmtId="0" fontId="12" fillId="0" borderId="7" xfId="5" applyFont="1" applyBorder="1" applyAlignment="1" applyProtection="1">
      <alignment horizontal="center" wrapText="1"/>
    </xf>
    <xf numFmtId="0" fontId="0" fillId="0" borderId="0" xfId="0" applyFill="1" applyProtection="1"/>
    <xf numFmtId="0" fontId="7" fillId="0" borderId="0" xfId="5" applyProtection="1"/>
    <xf numFmtId="0" fontId="7" fillId="0" borderId="5" xfId="1" applyFont="1" applyFill="1" applyBorder="1"/>
    <xf numFmtId="0" fontId="2" fillId="0" borderId="0" xfId="1"/>
    <xf numFmtId="0" fontId="13" fillId="0" borderId="0" xfId="1" applyFont="1" applyAlignment="1">
      <alignment horizontal="right"/>
    </xf>
    <xf numFmtId="9" fontId="13" fillId="0" borderId="0" xfId="4" applyFont="1"/>
    <xf numFmtId="0" fontId="7" fillId="0" borderId="0" xfId="1" applyFont="1"/>
    <xf numFmtId="0" fontId="6" fillId="0" borderId="0" xfId="1" applyFont="1" applyAlignment="1">
      <alignment horizontal="center"/>
    </xf>
    <xf numFmtId="0" fontId="7" fillId="0" borderId="0" xfId="1" applyFont="1" applyAlignment="1">
      <alignment horizontal="center"/>
    </xf>
    <xf numFmtId="0" fontId="6" fillId="0" borderId="4" xfId="1" applyFont="1" applyBorder="1"/>
    <xf numFmtId="0" fontId="7" fillId="0" borderId="4" xfId="1" applyFont="1" applyBorder="1"/>
    <xf numFmtId="0" fontId="6" fillId="0" borderId="0" xfId="1" applyFont="1"/>
    <xf numFmtId="0" fontId="7" fillId="0" borderId="2" xfId="1" applyFont="1" applyBorder="1"/>
    <xf numFmtId="8" fontId="7" fillId="0" borderId="0" xfId="1" applyNumberFormat="1" applyFont="1"/>
    <xf numFmtId="10" fontId="7" fillId="2" borderId="0" xfId="4" applyNumberFormat="1" applyFont="1" applyFill="1" applyProtection="1">
      <protection locked="0"/>
    </xf>
    <xf numFmtId="1" fontId="7" fillId="2" borderId="0" xfId="1" applyNumberFormat="1" applyFont="1" applyFill="1" applyProtection="1">
      <protection locked="0"/>
    </xf>
    <xf numFmtId="10" fontId="7" fillId="2" borderId="0" xfId="1" applyNumberFormat="1" applyFont="1" applyFill="1" applyProtection="1">
      <protection locked="0"/>
    </xf>
    <xf numFmtId="10" fontId="7" fillId="0" borderId="0" xfId="1" applyNumberFormat="1" applyFont="1" applyProtection="1">
      <protection locked="0"/>
    </xf>
    <xf numFmtId="1" fontId="7" fillId="0" borderId="0" xfId="1" applyNumberFormat="1" applyFont="1" applyProtection="1">
      <protection locked="0"/>
    </xf>
    <xf numFmtId="0" fontId="7" fillId="2" borderId="5" xfId="1" applyFont="1" applyFill="1" applyBorder="1" applyProtection="1">
      <protection locked="0"/>
    </xf>
    <xf numFmtId="0" fontId="7" fillId="0" borderId="0" xfId="1" applyFont="1" applyAlignment="1">
      <alignment horizontal="center" wrapText="1"/>
    </xf>
    <xf numFmtId="0" fontId="7" fillId="0" borderId="12" xfId="1" applyFont="1" applyBorder="1"/>
    <xf numFmtId="0" fontId="7" fillId="0" borderId="27" xfId="1" applyFont="1" applyBorder="1"/>
    <xf numFmtId="0" fontId="7" fillId="0" borderId="14" xfId="1" applyFont="1" applyFill="1" applyBorder="1"/>
    <xf numFmtId="0" fontId="7" fillId="0" borderId="5" xfId="1" applyFont="1" applyBorder="1"/>
    <xf numFmtId="9" fontId="7" fillId="2" borderId="15" xfId="4" applyFont="1" applyFill="1" applyBorder="1" applyProtection="1">
      <protection locked="0"/>
    </xf>
    <xf numFmtId="0" fontId="7" fillId="0" borderId="0" xfId="1" applyFont="1" applyAlignment="1" applyProtection="1">
      <alignment horizontal="center"/>
      <protection locked="0"/>
    </xf>
    <xf numFmtId="0" fontId="7" fillId="0" borderId="0" xfId="1" applyFont="1" applyProtection="1">
      <protection locked="0"/>
    </xf>
    <xf numFmtId="8" fontId="7" fillId="0" borderId="0" xfId="1" applyNumberFormat="1" applyFont="1" applyProtection="1">
      <protection locked="0"/>
    </xf>
    <xf numFmtId="0" fontId="0" fillId="0" borderId="0" xfId="0" applyBorder="1"/>
    <xf numFmtId="0" fontId="7" fillId="0" borderId="0" xfId="1" applyFont="1" applyBorder="1"/>
    <xf numFmtId="8" fontId="2" fillId="0" borderId="0" xfId="1" applyNumberFormat="1"/>
    <xf numFmtId="166" fontId="7" fillId="0" borderId="0" xfId="1" applyNumberFormat="1" applyFont="1"/>
    <xf numFmtId="0" fontId="4" fillId="0" borderId="4" xfId="1" applyFont="1" applyBorder="1" applyProtection="1"/>
    <xf numFmtId="10" fontId="9" fillId="5" borderId="0" xfId="7" applyNumberFormat="1" applyFont="1" applyFill="1" applyAlignment="1" applyProtection="1">
      <alignment horizontal="center"/>
      <protection locked="0"/>
    </xf>
    <xf numFmtId="42" fontId="9" fillId="5" borderId="0" xfId="5" applyNumberFormat="1" applyFont="1" applyFill="1" applyProtection="1">
      <protection locked="0"/>
    </xf>
    <xf numFmtId="167" fontId="7" fillId="0" borderId="13" xfId="1" applyNumberFormat="1" applyFont="1" applyBorder="1"/>
    <xf numFmtId="42" fontId="3" fillId="0" borderId="5" xfId="1" applyNumberFormat="1" applyFont="1" applyBorder="1" applyProtection="1"/>
    <xf numFmtId="42" fontId="3" fillId="0" borderId="2" xfId="1" applyNumberFormat="1" applyFont="1" applyBorder="1" applyProtection="1"/>
    <xf numFmtId="42" fontId="3" fillId="0" borderId="4" xfId="1" applyNumberFormat="1" applyFont="1" applyBorder="1" applyProtection="1"/>
    <xf numFmtId="42" fontId="3" fillId="2" borderId="6" xfId="1" applyNumberFormat="1" applyFont="1" applyFill="1" applyBorder="1" applyProtection="1">
      <protection locked="0"/>
    </xf>
    <xf numFmtId="42" fontId="9" fillId="2" borderId="5" xfId="5" applyNumberFormat="1" applyFont="1" applyFill="1" applyBorder="1" applyProtection="1">
      <protection locked="0"/>
    </xf>
    <xf numFmtId="42" fontId="9" fillId="2" borderId="2" xfId="5" applyNumberFormat="1" applyFont="1" applyFill="1" applyBorder="1" applyProtection="1">
      <protection locked="0"/>
    </xf>
    <xf numFmtId="42" fontId="4" fillId="0" borderId="5" xfId="5" applyNumberFormat="1" applyFont="1" applyFill="1" applyBorder="1" applyProtection="1"/>
    <xf numFmtId="42" fontId="4" fillId="2" borderId="0" xfId="5" applyNumberFormat="1" applyFont="1" applyFill="1" applyBorder="1" applyProtection="1">
      <protection locked="0"/>
    </xf>
    <xf numFmtId="42" fontId="4" fillId="0" borderId="5" xfId="5" applyNumberFormat="1" applyFont="1" applyBorder="1" applyProtection="1"/>
    <xf numFmtId="42" fontId="4" fillId="0" borderId="4" xfId="5" applyNumberFormat="1" applyFont="1" applyBorder="1" applyProtection="1"/>
    <xf numFmtId="42" fontId="9" fillId="0" borderId="5" xfId="5" applyNumberFormat="1" applyFont="1" applyBorder="1" applyProtection="1"/>
    <xf numFmtId="42" fontId="7" fillId="0" borderId="0" xfId="1" applyNumberFormat="1" applyFont="1"/>
    <xf numFmtId="42" fontId="7" fillId="0" borderId="4" xfId="1" applyNumberFormat="1" applyFont="1" applyBorder="1"/>
    <xf numFmtId="42" fontId="7" fillId="2" borderId="0" xfId="1" applyNumberFormat="1" applyFont="1" applyFill="1" applyProtection="1">
      <protection locked="0"/>
    </xf>
    <xf numFmtId="42" fontId="7" fillId="2" borderId="0" xfId="1" applyNumberFormat="1" applyFont="1" applyFill="1" applyBorder="1" applyProtection="1">
      <protection locked="0"/>
    </xf>
    <xf numFmtId="42" fontId="7" fillId="0" borderId="2" xfId="1" applyNumberFormat="1" applyFont="1" applyBorder="1"/>
    <xf numFmtId="0" fontId="17" fillId="0" borderId="0" xfId="0" applyFont="1"/>
    <xf numFmtId="0" fontId="16" fillId="0" borderId="0" xfId="0" applyFont="1" applyBorder="1"/>
    <xf numFmtId="0" fontId="18" fillId="0" borderId="0" xfId="0" applyFont="1" applyAlignment="1">
      <alignment horizontal="left"/>
    </xf>
    <xf numFmtId="0" fontId="14" fillId="0" borderId="0" xfId="0" applyFont="1" applyFill="1" applyProtection="1"/>
    <xf numFmtId="0" fontId="18" fillId="0" borderId="0" xfId="0" applyFont="1" applyFill="1" applyAlignment="1">
      <alignment horizontal="right"/>
    </xf>
    <xf numFmtId="42" fontId="3" fillId="2" borderId="1" xfId="1" applyNumberFormat="1" applyFont="1" applyFill="1" applyBorder="1" applyAlignment="1" applyProtection="1">
      <alignment horizontal="center"/>
      <protection locked="0"/>
    </xf>
    <xf numFmtId="168" fontId="9" fillId="2" borderId="0" xfId="5" applyNumberFormat="1" applyFont="1" applyFill="1" applyProtection="1">
      <protection locked="0"/>
    </xf>
    <xf numFmtId="0" fontId="9" fillId="0" borderId="25" xfId="5" applyFont="1" applyBorder="1" applyProtection="1"/>
    <xf numFmtId="0" fontId="19" fillId="0" borderId="0" xfId="0" applyFont="1" applyProtection="1"/>
    <xf numFmtId="0" fontId="19" fillId="0" borderId="0" xfId="0" applyFont="1"/>
    <xf numFmtId="0" fontId="3" fillId="0" borderId="0" xfId="5" applyFont="1" applyProtection="1"/>
    <xf numFmtId="0" fontId="7" fillId="0" borderId="0" xfId="1" applyFont="1" applyAlignment="1">
      <alignment horizontal="center"/>
    </xf>
    <xf numFmtId="0" fontId="2" fillId="0" borderId="0" xfId="1" applyFont="1"/>
    <xf numFmtId="0" fontId="20" fillId="0" borderId="0" xfId="0" applyFont="1" applyProtection="1"/>
    <xf numFmtId="0" fontId="3" fillId="0" borderId="25" xfId="5" applyFont="1" applyBorder="1" applyProtection="1"/>
    <xf numFmtId="0" fontId="2" fillId="0" borderId="0" xfId="1" applyFont="1" applyFill="1"/>
    <xf numFmtId="0" fontId="13" fillId="0" borderId="0" xfId="1" applyFont="1" applyFill="1" applyAlignment="1">
      <alignment horizontal="right"/>
    </xf>
    <xf numFmtId="0" fontId="2" fillId="0" borderId="0" xfId="1" applyFill="1"/>
    <xf numFmtId="0" fontId="7" fillId="0" borderId="0" xfId="1" applyFont="1" applyFill="1"/>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0" fontId="4" fillId="0" borderId="28" xfId="1" applyFont="1" applyBorder="1" applyAlignment="1" applyProtection="1">
      <alignment horizontal="center" wrapText="1"/>
    </xf>
    <xf numFmtId="0" fontId="4" fillId="0" borderId="29" xfId="1" applyFont="1" applyBorder="1" applyAlignment="1" applyProtection="1">
      <alignment horizontal="center" wrapText="1"/>
    </xf>
    <xf numFmtId="0" fontId="4" fillId="0" borderId="29" xfId="1" applyFont="1" applyFill="1" applyBorder="1" applyAlignment="1" applyProtection="1">
      <alignment horizontal="center" wrapText="1"/>
    </xf>
    <xf numFmtId="0" fontId="0" fillId="0" borderId="19" xfId="0" applyBorder="1"/>
    <xf numFmtId="0" fontId="3" fillId="2" borderId="31" xfId="1" applyFont="1" applyFill="1" applyBorder="1" applyAlignment="1" applyProtection="1">
      <alignment horizontal="center"/>
      <protection locked="0"/>
    </xf>
    <xf numFmtId="0" fontId="3" fillId="0" borderId="30" xfId="1" applyFont="1" applyFill="1" applyBorder="1" applyAlignment="1" applyProtection="1"/>
    <xf numFmtId="0" fontId="3" fillId="0" borderId="32" xfId="1" applyFont="1" applyBorder="1" applyAlignment="1" applyProtection="1"/>
    <xf numFmtId="0" fontId="3" fillId="0" borderId="33" xfId="1" applyFont="1" applyBorder="1" applyAlignment="1" applyProtection="1">
      <alignment horizontal="center"/>
    </xf>
    <xf numFmtId="0" fontId="3" fillId="0" borderId="34" xfId="1" applyFont="1" applyBorder="1" applyAlignment="1" applyProtection="1">
      <alignment horizontal="center"/>
    </xf>
    <xf numFmtId="3" fontId="3" fillId="0" borderId="35" xfId="1" applyNumberFormat="1" applyFont="1" applyBorder="1" applyAlignment="1" applyProtection="1">
      <alignment horizontal="center"/>
    </xf>
    <xf numFmtId="42" fontId="3" fillId="0" borderId="35" xfId="1" applyNumberFormat="1" applyFont="1" applyBorder="1" applyProtection="1"/>
    <xf numFmtId="9" fontId="0" fillId="0" borderId="20" xfId="8" applyFont="1" applyBorder="1"/>
    <xf numFmtId="9" fontId="0" fillId="0" borderId="38" xfId="8" applyFont="1" applyBorder="1"/>
    <xf numFmtId="0" fontId="9" fillId="0" borderId="0" xfId="1" applyFont="1" applyBorder="1" applyAlignment="1" applyProtection="1">
      <alignment vertical="top" wrapText="1"/>
    </xf>
    <xf numFmtId="0" fontId="1" fillId="0" borderId="0" xfId="0" applyFont="1" applyAlignment="1">
      <alignment horizontal="right"/>
    </xf>
    <xf numFmtId="0" fontId="21" fillId="0" borderId="0" xfId="0" applyFont="1"/>
    <xf numFmtId="0" fontId="24" fillId="0" borderId="37" xfId="0" applyFont="1" applyBorder="1" applyAlignment="1">
      <alignment horizontal="center" wrapText="1"/>
    </xf>
    <xf numFmtId="0" fontId="25" fillId="0" borderId="0" xfId="0" applyFont="1" applyProtection="1"/>
    <xf numFmtId="0" fontId="25" fillId="0" borderId="0" xfId="0" applyFont="1"/>
    <xf numFmtId="0" fontId="0" fillId="0" borderId="25" xfId="0" applyBorder="1"/>
    <xf numFmtId="0" fontId="0" fillId="0" borderId="21" xfId="0" applyBorder="1"/>
    <xf numFmtId="9" fontId="0" fillId="5" borderId="38" xfId="8" applyFont="1" applyFill="1" applyBorder="1" applyProtection="1">
      <protection locked="0"/>
    </xf>
    <xf numFmtId="49" fontId="0" fillId="0" borderId="0" xfId="0" applyNumberFormat="1" applyFill="1" applyProtection="1"/>
    <xf numFmtId="49" fontId="14" fillId="0" borderId="0" xfId="0" applyNumberFormat="1" applyFont="1" applyFill="1" applyProtection="1"/>
    <xf numFmtId="0" fontId="14" fillId="0" borderId="0" xfId="0" applyFont="1"/>
    <xf numFmtId="0" fontId="3" fillId="0" borderId="0" xfId="9"/>
    <xf numFmtId="0" fontId="3" fillId="0" borderId="0" xfId="9" applyFont="1"/>
    <xf numFmtId="0" fontId="3" fillId="0" borderId="0" xfId="9" applyFill="1" applyBorder="1"/>
    <xf numFmtId="3" fontId="3" fillId="0" borderId="0" xfId="9" applyNumberFormat="1" applyFont="1" applyFill="1" applyBorder="1"/>
    <xf numFmtId="0" fontId="26" fillId="0" borderId="0" xfId="0" applyFont="1"/>
    <xf numFmtId="0" fontId="27" fillId="0" borderId="0" xfId="0" applyFont="1"/>
    <xf numFmtId="0" fontId="0" fillId="0" borderId="40" xfId="0" applyBorder="1"/>
    <xf numFmtId="0" fontId="0" fillId="0" borderId="1" xfId="0" applyBorder="1"/>
    <xf numFmtId="0" fontId="27" fillId="0" borderId="42" xfId="0" applyFont="1" applyBorder="1"/>
    <xf numFmtId="42" fontId="26" fillId="0" borderId="41" xfId="0" applyNumberFormat="1" applyFont="1" applyBorder="1"/>
    <xf numFmtId="9" fontId="26" fillId="0" borderId="31" xfId="0" applyNumberFormat="1" applyFont="1" applyBorder="1"/>
    <xf numFmtId="0" fontId="26" fillId="0" borderId="38" xfId="0" applyFont="1" applyBorder="1"/>
    <xf numFmtId="42" fontId="26" fillId="0" borderId="31" xfId="0" applyNumberFormat="1" applyFont="1" applyBorder="1"/>
    <xf numFmtId="0" fontId="26" fillId="0" borderId="44" xfId="0" applyFont="1" applyBorder="1"/>
    <xf numFmtId="0" fontId="26" fillId="0" borderId="0" xfId="0" applyFont="1" applyBorder="1"/>
    <xf numFmtId="169" fontId="9" fillId="5" borderId="0" xfId="5" applyNumberFormat="1" applyFont="1" applyFill="1" applyProtection="1">
      <protection locked="0"/>
    </xf>
    <xf numFmtId="0" fontId="0" fillId="0" borderId="18" xfId="0" applyBorder="1"/>
    <xf numFmtId="0" fontId="18" fillId="10" borderId="45" xfId="0" applyFont="1" applyFill="1" applyBorder="1"/>
    <xf numFmtId="0" fontId="1" fillId="0" borderId="0" xfId="0" applyFont="1"/>
    <xf numFmtId="0" fontId="27" fillId="9" borderId="18" xfId="0" applyFont="1" applyFill="1" applyBorder="1" applyAlignment="1">
      <alignment horizontal="right"/>
    </xf>
    <xf numFmtId="0" fontId="27" fillId="9" borderId="0" xfId="0" applyFont="1" applyFill="1" applyBorder="1" applyAlignment="1">
      <alignment horizontal="center"/>
    </xf>
    <xf numFmtId="0" fontId="27" fillId="9" borderId="0" xfId="0" applyFont="1" applyFill="1" applyBorder="1"/>
    <xf numFmtId="0" fontId="28" fillId="9" borderId="19" xfId="0" applyFont="1" applyFill="1" applyBorder="1" applyAlignment="1">
      <alignment horizontal="center"/>
    </xf>
    <xf numFmtId="0" fontId="0" fillId="9" borderId="1" xfId="0" applyFill="1" applyBorder="1"/>
    <xf numFmtId="0" fontId="0" fillId="8" borderId="1" xfId="0" applyFill="1" applyBorder="1" applyProtection="1">
      <protection locked="0"/>
    </xf>
    <xf numFmtId="0" fontId="29" fillId="0" borderId="0" xfId="5" applyFont="1" applyAlignment="1" applyProtection="1">
      <alignment vertical="top" wrapText="1"/>
    </xf>
    <xf numFmtId="42" fontId="7" fillId="5" borderId="0" xfId="1" applyNumberFormat="1" applyFont="1" applyFill="1" applyProtection="1">
      <protection locked="0"/>
    </xf>
    <xf numFmtId="0" fontId="32" fillId="0" borderId="0" xfId="1" applyFont="1" applyBorder="1" applyAlignment="1"/>
    <xf numFmtId="0" fontId="30" fillId="0" borderId="0" xfId="1" applyFont="1"/>
    <xf numFmtId="0" fontId="33" fillId="0" borderId="0" xfId="1" applyFont="1" applyBorder="1" applyAlignment="1"/>
    <xf numFmtId="0" fontId="33" fillId="0" borderId="0" xfId="1" applyFont="1" applyBorder="1" applyAlignment="1">
      <alignment horizontal="centerContinuous"/>
    </xf>
    <xf numFmtId="0" fontId="30" fillId="0" borderId="0" xfId="1" applyFont="1" applyFill="1"/>
    <xf numFmtId="0" fontId="34" fillId="5" borderId="0" xfId="1" applyFont="1" applyFill="1" applyAlignment="1">
      <alignment horizontal="left"/>
    </xf>
    <xf numFmtId="0" fontId="33" fillId="5" borderId="0" xfId="1" applyFont="1" applyFill="1" applyAlignment="1">
      <alignment horizontal="center"/>
    </xf>
    <xf numFmtId="0" fontId="33" fillId="0" borderId="0" xfId="1" applyFont="1" applyFill="1" applyAlignment="1">
      <alignment horizontal="center"/>
    </xf>
    <xf numFmtId="0" fontId="30" fillId="0" borderId="0" xfId="1" applyFont="1" applyFill="1" applyAlignment="1">
      <alignment horizontal="center"/>
    </xf>
    <xf numFmtId="0" fontId="30" fillId="0" borderId="5" xfId="1" applyFont="1" applyFill="1" applyBorder="1" applyAlignment="1">
      <alignment horizontal="center"/>
    </xf>
    <xf numFmtId="0" fontId="33" fillId="0" borderId="5" xfId="1" applyFont="1" applyFill="1" applyBorder="1" applyAlignment="1">
      <alignment horizontal="center"/>
    </xf>
    <xf numFmtId="0" fontId="33" fillId="0" borderId="5" xfId="1" applyFont="1" applyBorder="1"/>
    <xf numFmtId="170" fontId="30" fillId="5" borderId="0" xfId="10" applyNumberFormat="1" applyFont="1" applyFill="1" applyAlignment="1" applyProtection="1">
      <alignment horizontal="center"/>
      <protection locked="0"/>
    </xf>
    <xf numFmtId="9" fontId="30" fillId="0" borderId="0" xfId="1" applyNumberFormat="1" applyFont="1" applyFill="1" applyAlignment="1">
      <alignment horizontal="center"/>
    </xf>
    <xf numFmtId="10" fontId="30" fillId="0" borderId="0" xfId="1" applyNumberFormat="1" applyFont="1" applyFill="1" applyAlignment="1">
      <alignment horizontal="center"/>
    </xf>
    <xf numFmtId="170" fontId="30" fillId="0" borderId="0" xfId="10" applyNumberFormat="1" applyFont="1" applyFill="1" applyAlignment="1">
      <alignment horizontal="center"/>
    </xf>
    <xf numFmtId="170" fontId="30" fillId="11" borderId="0" xfId="1" applyNumberFormat="1" applyFont="1" applyFill="1"/>
    <xf numFmtId="170" fontId="30" fillId="0" borderId="0" xfId="1" applyNumberFormat="1" applyFont="1"/>
    <xf numFmtId="170" fontId="30" fillId="0" borderId="4" xfId="10" applyNumberFormat="1" applyFont="1" applyFill="1" applyBorder="1" applyAlignment="1">
      <alignment horizontal="center"/>
    </xf>
    <xf numFmtId="44" fontId="30" fillId="0" borderId="0" xfId="3" applyFont="1"/>
    <xf numFmtId="0" fontId="34" fillId="0" borderId="0" xfId="1" applyFont="1" applyFill="1" applyAlignment="1">
      <alignment horizontal="center"/>
    </xf>
    <xf numFmtId="0" fontId="30" fillId="0" borderId="0" xfId="1" applyFont="1" applyBorder="1"/>
    <xf numFmtId="0" fontId="30" fillId="0" borderId="5" xfId="1" applyFont="1" applyBorder="1"/>
    <xf numFmtId="170" fontId="35" fillId="0" borderId="0" xfId="11" applyNumberFormat="1" applyFont="1" applyAlignment="1">
      <alignment horizontal="right"/>
    </xf>
    <xf numFmtId="0" fontId="35" fillId="0" borderId="0" xfId="1" applyFont="1" applyFill="1"/>
    <xf numFmtId="170" fontId="35" fillId="0" borderId="0" xfId="11" applyNumberFormat="1" applyFont="1"/>
    <xf numFmtId="170" fontId="35" fillId="0" borderId="0" xfId="10" applyNumberFormat="1" applyFont="1" applyFill="1"/>
    <xf numFmtId="0" fontId="36" fillId="0" borderId="0" xfId="1" applyFont="1"/>
    <xf numFmtId="9" fontId="35" fillId="0" borderId="5" xfId="4" applyFont="1" applyFill="1" applyBorder="1"/>
    <xf numFmtId="0" fontId="35" fillId="0" borderId="0" xfId="1" applyFont="1"/>
    <xf numFmtId="43" fontId="35" fillId="0" borderId="0" xfId="11" applyNumberFormat="1" applyFont="1"/>
    <xf numFmtId="0" fontId="30" fillId="0" borderId="0" xfId="1" applyFont="1" applyFill="1" applyBorder="1"/>
    <xf numFmtId="170" fontId="35" fillId="0" borderId="0" xfId="10" applyNumberFormat="1" applyFont="1"/>
    <xf numFmtId="0" fontId="30" fillId="0" borderId="0" xfId="1" applyFont="1" applyFill="1" applyBorder="1" applyAlignment="1">
      <alignment horizontal="center"/>
    </xf>
    <xf numFmtId="0" fontId="30" fillId="0" borderId="0" xfId="1" applyFont="1" applyAlignment="1">
      <alignment horizontal="center"/>
    </xf>
    <xf numFmtId="38" fontId="35" fillId="0" borderId="0" xfId="10" applyNumberFormat="1" applyFont="1"/>
    <xf numFmtId="0" fontId="30" fillId="0" borderId="0" xfId="1" applyFont="1" applyAlignment="1"/>
    <xf numFmtId="170" fontId="30" fillId="0" borderId="0" xfId="1" applyNumberFormat="1" applyFont="1" applyAlignment="1">
      <alignment horizontal="center"/>
    </xf>
    <xf numFmtId="10" fontId="33" fillId="9" borderId="4" xfId="1" applyNumberFormat="1" applyFont="1" applyFill="1" applyBorder="1" applyAlignment="1">
      <alignment horizontal="center"/>
    </xf>
    <xf numFmtId="44" fontId="30" fillId="9" borderId="0" xfId="3" applyFont="1" applyFill="1"/>
    <xf numFmtId="0" fontId="34" fillId="0" borderId="0" xfId="1" applyFont="1" applyBorder="1" applyAlignment="1"/>
    <xf numFmtId="0" fontId="38" fillId="0" borderId="0" xfId="1" applyFont="1" applyBorder="1" applyAlignment="1"/>
    <xf numFmtId="0" fontId="15" fillId="0" borderId="0" xfId="0" applyFont="1"/>
    <xf numFmtId="0" fontId="16" fillId="0" borderId="0" xfId="0" applyFont="1"/>
    <xf numFmtId="0" fontId="39" fillId="0" borderId="0" xfId="0" applyFont="1"/>
    <xf numFmtId="0" fontId="40" fillId="0" borderId="0" xfId="12"/>
    <xf numFmtId="44" fontId="26" fillId="0" borderId="43" xfId="13" applyFont="1" applyBorder="1"/>
    <xf numFmtId="44" fontId="27" fillId="0" borderId="43" xfId="13" applyFont="1" applyBorder="1"/>
    <xf numFmtId="42" fontId="9" fillId="0" borderId="0" xfId="5" applyNumberFormat="1" applyFont="1" applyFill="1" applyProtection="1">
      <protection locked="0"/>
    </xf>
    <xf numFmtId="0" fontId="0" fillId="0" borderId="1" xfId="0" applyFont="1" applyBorder="1" applyAlignment="1">
      <alignment horizontal="center"/>
    </xf>
    <xf numFmtId="0" fontId="41" fillId="0" borderId="42" xfId="0" applyFont="1" applyBorder="1"/>
    <xf numFmtId="0" fontId="41" fillId="0" borderId="0" xfId="0" applyFont="1"/>
    <xf numFmtId="0" fontId="3" fillId="0" borderId="0" xfId="5" applyFont="1" applyBorder="1" applyProtection="1"/>
    <xf numFmtId="0" fontId="42" fillId="0" borderId="0" xfId="0" applyFont="1"/>
    <xf numFmtId="0" fontId="43" fillId="0" borderId="0" xfId="0" applyFont="1"/>
    <xf numFmtId="0" fontId="44" fillId="0" borderId="0" xfId="14" applyFont="1"/>
    <xf numFmtId="0" fontId="45" fillId="0" borderId="0" xfId="0" applyFont="1"/>
    <xf numFmtId="0" fontId="47" fillId="0" borderId="0" xfId="0" applyFont="1"/>
    <xf numFmtId="0" fontId="45" fillId="0" borderId="0" xfId="0" applyFont="1" applyAlignment="1">
      <alignment horizontal="right"/>
    </xf>
    <xf numFmtId="0" fontId="49" fillId="0" borderId="0" xfId="0" applyFont="1"/>
    <xf numFmtId="0" fontId="48" fillId="0" borderId="0" xfId="0" applyFont="1" applyAlignment="1">
      <alignment horizontal="right"/>
    </xf>
    <xf numFmtId="0" fontId="48" fillId="0" borderId="0" xfId="0" applyFont="1" applyAlignment="1">
      <alignment horizontal="left"/>
    </xf>
    <xf numFmtId="0" fontId="50" fillId="0" borderId="0" xfId="0" applyFont="1" applyAlignment="1">
      <alignment horizontal="center"/>
    </xf>
    <xf numFmtId="0" fontId="50" fillId="0" borderId="0" xfId="0" applyFont="1"/>
    <xf numFmtId="0" fontId="51" fillId="0" borderId="0" xfId="0" applyFont="1" applyAlignment="1">
      <alignment horizontal="center"/>
    </xf>
    <xf numFmtId="0" fontId="51" fillId="0" borderId="0" xfId="0" applyFont="1"/>
    <xf numFmtId="0" fontId="52" fillId="5" borderId="0" xfId="0" applyFont="1" applyFill="1" applyAlignment="1" applyProtection="1">
      <alignment horizontal="center"/>
      <protection locked="0"/>
    </xf>
    <xf numFmtId="10" fontId="42" fillId="0" borderId="0" xfId="0" applyNumberFormat="1" applyFont="1"/>
    <xf numFmtId="10" fontId="52" fillId="0" borderId="0" xfId="0" applyNumberFormat="1" applyFont="1" applyAlignment="1">
      <alignment horizontal="center"/>
    </xf>
    <xf numFmtId="0" fontId="42" fillId="5" borderId="0" xfId="0" applyFont="1" applyFill="1" applyAlignment="1" applyProtection="1">
      <alignment horizontal="center"/>
      <protection locked="0"/>
    </xf>
    <xf numFmtId="0" fontId="42" fillId="5" borderId="49" xfId="0" applyFont="1" applyFill="1" applyBorder="1" applyAlignment="1" applyProtection="1">
      <alignment horizontal="center"/>
      <protection locked="0"/>
    </xf>
    <xf numFmtId="10" fontId="42" fillId="0" borderId="49" xfId="0" applyNumberFormat="1" applyFont="1" applyBorder="1"/>
    <xf numFmtId="10" fontId="52" fillId="0" borderId="0" xfId="0" applyNumberFormat="1" applyFont="1"/>
    <xf numFmtId="0" fontId="50" fillId="0" borderId="0" xfId="0" quotePrefix="1" applyFont="1" applyAlignment="1">
      <alignment horizontal="center"/>
    </xf>
    <xf numFmtId="0" fontId="42" fillId="0" borderId="0" xfId="0" applyFont="1" applyAlignment="1">
      <alignment horizontal="center"/>
    </xf>
    <xf numFmtId="10" fontId="52" fillId="0" borderId="50" xfId="0" quotePrefix="1" applyNumberFormat="1" applyFont="1" applyBorder="1" applyAlignment="1">
      <alignment horizontal="center"/>
    </xf>
    <xf numFmtId="10" fontId="46" fillId="0" borderId="51" xfId="14" applyNumberFormat="1" applyFont="1" applyBorder="1"/>
    <xf numFmtId="10" fontId="53" fillId="0" borderId="0" xfId="0" applyNumberFormat="1" applyFont="1"/>
    <xf numFmtId="0" fontId="52" fillId="0" borderId="0" xfId="14" applyFont="1"/>
    <xf numFmtId="49" fontId="30" fillId="5" borderId="0" xfId="1" applyNumberFormat="1" applyFont="1" applyFill="1" applyAlignment="1"/>
    <xf numFmtId="0" fontId="30" fillId="5" borderId="0" xfId="1" applyFont="1" applyFill="1" applyAlignment="1"/>
    <xf numFmtId="0" fontId="50" fillId="0" borderId="0" xfId="14" applyFont="1"/>
    <xf numFmtId="0" fontId="54" fillId="0" borderId="0" xfId="0" applyFont="1"/>
    <xf numFmtId="49" fontId="0" fillId="5" borderId="0" xfId="0" applyNumberFormat="1" applyFill="1" applyAlignment="1" applyProtection="1">
      <alignment horizontal="center"/>
      <protection locked="0"/>
    </xf>
    <xf numFmtId="49" fontId="0" fillId="5" borderId="0" xfId="0" applyNumberFormat="1" applyFont="1" applyFill="1" applyBorder="1" applyAlignment="1" applyProtection="1">
      <alignment horizontal="center"/>
      <protection locked="0"/>
    </xf>
    <xf numFmtId="0" fontId="2" fillId="0" borderId="0" xfId="1" applyFont="1" applyBorder="1" applyAlignment="1" applyProtection="1">
      <alignment horizontal="center"/>
    </xf>
    <xf numFmtId="0" fontId="4" fillId="0" borderId="18" xfId="1" applyFont="1" applyBorder="1" applyAlignment="1" applyProtection="1">
      <alignment horizontal="center"/>
    </xf>
    <xf numFmtId="0" fontId="4" fillId="0" borderId="0" xfId="1" applyFont="1" applyBorder="1" applyAlignment="1" applyProtection="1">
      <alignment horizontal="center"/>
    </xf>
    <xf numFmtId="0" fontId="4" fillId="0" borderId="19" xfId="1" applyFont="1" applyBorder="1" applyAlignment="1" applyProtection="1">
      <alignment horizontal="center"/>
    </xf>
    <xf numFmtId="0" fontId="4" fillId="0" borderId="0" xfId="1" applyFont="1" applyAlignment="1" applyProtection="1">
      <alignment horizontal="center"/>
    </xf>
    <xf numFmtId="0" fontId="9" fillId="2" borderId="5" xfId="1" applyFont="1" applyFill="1" applyBorder="1" applyAlignment="1" applyProtection="1">
      <alignment horizontal="center"/>
      <protection locked="0"/>
    </xf>
    <xf numFmtId="0" fontId="3" fillId="0" borderId="25" xfId="1" applyFont="1" applyBorder="1" applyAlignment="1" applyProtection="1">
      <alignment horizontal="center" vertical="top" wrapText="1"/>
    </xf>
    <xf numFmtId="0" fontId="3" fillId="0" borderId="0" xfId="1" applyFont="1" applyBorder="1" applyAlignment="1" applyProtection="1">
      <alignment horizontal="center" vertical="top" wrapText="1"/>
    </xf>
    <xf numFmtId="0" fontId="3" fillId="0" borderId="21" xfId="1" applyFont="1" applyBorder="1" applyAlignment="1" applyProtection="1">
      <alignment horizontal="center" vertical="top" wrapText="1"/>
    </xf>
    <xf numFmtId="0" fontId="3" fillId="0" borderId="14" xfId="1" applyFont="1" applyBorder="1" applyAlignment="1" applyProtection="1">
      <alignment horizontal="center" vertical="top" wrapText="1"/>
    </xf>
    <xf numFmtId="0" fontId="3" fillId="0" borderId="5" xfId="1" applyFont="1" applyBorder="1" applyAlignment="1" applyProtection="1">
      <alignment horizontal="center" vertical="top" wrapText="1"/>
    </xf>
    <xf numFmtId="0" fontId="3" fillId="0" borderId="15" xfId="1" applyFont="1" applyBorder="1" applyAlignment="1" applyProtection="1">
      <alignment horizontal="center" vertical="top" wrapText="1"/>
    </xf>
    <xf numFmtId="0" fontId="3" fillId="0" borderId="11"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0" fontId="4" fillId="0" borderId="30" xfId="1" applyFont="1" applyBorder="1" applyAlignment="1" applyProtection="1">
      <alignment horizontal="center"/>
    </xf>
    <xf numFmtId="0" fontId="4" fillId="0" borderId="2" xfId="1" applyFont="1" applyBorder="1" applyAlignment="1" applyProtection="1">
      <alignment horizontal="center"/>
    </xf>
    <xf numFmtId="0" fontId="4" fillId="0" borderId="3" xfId="1" applyFont="1" applyBorder="1" applyAlignment="1" applyProtection="1">
      <alignment horizontal="center"/>
    </xf>
    <xf numFmtId="0" fontId="3" fillId="0" borderId="12" xfId="1" applyFont="1" applyBorder="1" applyAlignment="1" applyProtection="1">
      <alignment horizontal="center" vertical="top" wrapText="1"/>
    </xf>
    <xf numFmtId="0" fontId="3" fillId="0" borderId="27" xfId="1" applyFont="1" applyBorder="1" applyAlignment="1" applyProtection="1">
      <alignment horizontal="center" vertical="top" wrapText="1"/>
    </xf>
    <xf numFmtId="0" fontId="3" fillId="0" borderId="13" xfId="1" applyFont="1" applyBorder="1" applyAlignment="1" applyProtection="1">
      <alignment horizontal="center" vertical="top" wrapText="1"/>
    </xf>
    <xf numFmtId="0" fontId="3" fillId="0" borderId="36" xfId="1" applyFont="1" applyBorder="1" applyAlignment="1" applyProtection="1">
      <alignment horizontal="center"/>
    </xf>
    <xf numFmtId="0" fontId="3" fillId="0" borderId="33" xfId="1" applyFont="1" applyBorder="1" applyAlignment="1" applyProtection="1">
      <alignment horizontal="center"/>
    </xf>
    <xf numFmtId="0" fontId="3" fillId="0" borderId="34" xfId="1" applyFont="1" applyBorder="1" applyAlignment="1" applyProtection="1">
      <alignment horizontal="center"/>
    </xf>
    <xf numFmtId="0" fontId="37" fillId="0" borderId="0" xfId="1" applyFont="1" applyBorder="1" applyAlignment="1">
      <alignment horizontal="center"/>
    </xf>
    <xf numFmtId="49" fontId="0" fillId="0" borderId="0" xfId="0" applyNumberFormat="1" applyFill="1" applyAlignment="1" applyProtection="1"/>
    <xf numFmtId="0" fontId="0" fillId="0" borderId="0" xfId="0" applyFill="1" applyAlignment="1" applyProtection="1"/>
    <xf numFmtId="0" fontId="48" fillId="5" borderId="49" xfId="0" applyFont="1" applyFill="1" applyBorder="1" applyAlignment="1" applyProtection="1">
      <alignment horizontal="left"/>
      <protection locked="0"/>
    </xf>
    <xf numFmtId="0" fontId="42" fillId="5" borderId="49" xfId="0" applyFont="1" applyFill="1" applyBorder="1" applyProtection="1">
      <protection locked="0"/>
    </xf>
    <xf numFmtId="49" fontId="46" fillId="5" borderId="49" xfId="0" applyNumberFormat="1" applyFont="1" applyFill="1" applyBorder="1" applyAlignment="1" applyProtection="1">
      <protection locked="0"/>
    </xf>
    <xf numFmtId="0" fontId="0" fillId="0" borderId="49" xfId="0" applyBorder="1" applyAlignment="1"/>
    <xf numFmtId="0" fontId="5" fillId="0" borderId="0" xfId="5" applyFont="1" applyAlignment="1" applyProtection="1">
      <alignment horizontal="center"/>
    </xf>
    <xf numFmtId="0" fontId="7" fillId="0" borderId="0" xfId="5" applyFont="1" applyAlignment="1" applyProtection="1">
      <alignment horizontal="center" vertical="top"/>
    </xf>
    <xf numFmtId="0" fontId="4" fillId="0" borderId="0" xfId="5" applyFont="1" applyAlignment="1" applyProtection="1">
      <alignment horizontal="center"/>
    </xf>
    <xf numFmtId="0" fontId="9" fillId="5" borderId="5" xfId="5" applyFont="1" applyFill="1" applyBorder="1" applyAlignment="1" applyProtection="1">
      <alignment horizontal="left"/>
      <protection locked="0"/>
    </xf>
    <xf numFmtId="0" fontId="0" fillId="0" borderId="5" xfId="0" applyBorder="1" applyAlignment="1" applyProtection="1">
      <protection locked="0"/>
    </xf>
    <xf numFmtId="0" fontId="9" fillId="2" borderId="5" xfId="5" applyFont="1" applyFill="1" applyBorder="1" applyAlignment="1" applyProtection="1">
      <alignment horizontal="left"/>
      <protection locked="0"/>
    </xf>
    <xf numFmtId="0" fontId="9" fillId="2" borderId="0" xfId="5" applyFont="1" applyFill="1" applyBorder="1" applyAlignment="1" applyProtection="1">
      <alignment horizontal="left"/>
      <protection locked="0"/>
    </xf>
    <xf numFmtId="0" fontId="0" fillId="0" borderId="0" xfId="0" applyAlignment="1" applyProtection="1">
      <protection locked="0"/>
    </xf>
    <xf numFmtId="0" fontId="0" fillId="7" borderId="0" xfId="0" applyFill="1" applyAlignment="1"/>
    <xf numFmtId="0" fontId="0" fillId="0" borderId="0" xfId="0" applyAlignment="1"/>
    <xf numFmtId="0" fontId="9" fillId="2" borderId="25" xfId="5" applyFont="1" applyFill="1" applyBorder="1" applyAlignment="1" applyProtection="1">
      <protection locked="0"/>
    </xf>
    <xf numFmtId="0" fontId="0" fillId="0" borderId="21" xfId="0" applyBorder="1" applyAlignment="1" applyProtection="1">
      <protection locked="0"/>
    </xf>
    <xf numFmtId="0" fontId="9" fillId="2" borderId="14" xfId="5" applyFont="1" applyFill="1" applyBorder="1" applyAlignment="1" applyProtection="1">
      <protection locked="0"/>
    </xf>
    <xf numFmtId="0" fontId="0" fillId="0" borderId="15" xfId="0" applyBorder="1" applyAlignment="1" applyProtection="1">
      <protection locked="0"/>
    </xf>
    <xf numFmtId="0" fontId="9" fillId="0" borderId="0" xfId="5" applyFont="1" applyAlignment="1" applyProtection="1"/>
    <xf numFmtId="0" fontId="0" fillId="0" borderId="21" xfId="0" applyBorder="1" applyAlignment="1"/>
    <xf numFmtId="0" fontId="10" fillId="0" borderId="0" xfId="5" applyFont="1" applyAlignment="1" applyProtection="1">
      <alignment horizontal="center" vertical="top"/>
    </xf>
    <xf numFmtId="0" fontId="3" fillId="0" borderId="25" xfId="5" applyFont="1" applyBorder="1" applyAlignment="1" applyProtection="1"/>
    <xf numFmtId="0" fontId="20" fillId="0" borderId="21" xfId="0" applyFont="1" applyBorder="1" applyAlignment="1"/>
    <xf numFmtId="0" fontId="7" fillId="0" borderId="0" xfId="5" applyFont="1" applyAlignment="1" applyProtection="1">
      <alignment horizontal="left"/>
    </xf>
    <xf numFmtId="0" fontId="9" fillId="0" borderId="12" xfId="5" applyFont="1" applyBorder="1" applyAlignment="1" applyProtection="1"/>
    <xf numFmtId="0" fontId="0" fillId="0" borderId="13" xfId="0" applyBorder="1" applyAlignment="1"/>
    <xf numFmtId="0" fontId="9" fillId="0" borderId="25" xfId="5" applyFont="1" applyBorder="1" applyAlignment="1" applyProtection="1"/>
    <xf numFmtId="0" fontId="9" fillId="0" borderId="0" xfId="5" applyFont="1" applyAlignment="1" applyProtection="1">
      <alignment horizontal="left"/>
    </xf>
    <xf numFmtId="0" fontId="8" fillId="0" borderId="0" xfId="5" applyFont="1" applyAlignment="1" applyProtection="1">
      <alignment horizontal="left"/>
    </xf>
    <xf numFmtId="0" fontId="2" fillId="0" borderId="39" xfId="5" applyFont="1" applyBorder="1" applyAlignment="1" applyProtection="1">
      <alignment horizontal="center"/>
    </xf>
    <xf numFmtId="0" fontId="2" fillId="0" borderId="17" xfId="5" applyFont="1" applyBorder="1" applyAlignment="1" applyProtection="1">
      <alignment horizontal="center"/>
    </xf>
    <xf numFmtId="0" fontId="26" fillId="0" borderId="40" xfId="0" applyFont="1" applyBorder="1" applyAlignment="1">
      <alignment horizontal="center"/>
    </xf>
    <xf numFmtId="0" fontId="26" fillId="0" borderId="20" xfId="0" applyFont="1" applyBorder="1" applyAlignment="1">
      <alignment horizontal="center"/>
    </xf>
    <xf numFmtId="0" fontId="2" fillId="0" borderId="0" xfId="5" applyFont="1" applyAlignment="1" applyProtection="1">
      <alignment horizontal="left" wrapText="1"/>
    </xf>
    <xf numFmtId="0" fontId="10" fillId="0" borderId="0" xfId="5" applyFont="1" applyAlignment="1" applyProtection="1">
      <alignment horizontal="left" vertical="top" wrapText="1"/>
    </xf>
    <xf numFmtId="0" fontId="0" fillId="0" borderId="5" xfId="0" applyBorder="1" applyAlignment="1" applyProtection="1">
      <alignment horizontal="left"/>
      <protection locked="0"/>
    </xf>
    <xf numFmtId="0" fontId="9" fillId="2" borderId="2" xfId="5" applyFont="1" applyFill="1" applyBorder="1" applyAlignment="1" applyProtection="1">
      <alignment horizontal="left"/>
      <protection locked="0"/>
    </xf>
    <xf numFmtId="0" fontId="0" fillId="0" borderId="2" xfId="0" applyBorder="1" applyAlignment="1" applyProtection="1">
      <alignment horizontal="left"/>
      <protection locked="0"/>
    </xf>
    <xf numFmtId="44" fontId="18" fillId="10" borderId="48" xfId="13" applyFont="1" applyFill="1" applyBorder="1" applyAlignment="1">
      <alignment horizontal="right"/>
    </xf>
    <xf numFmtId="44" fontId="18" fillId="10" borderId="46" xfId="13" applyFont="1" applyFill="1" applyBorder="1" applyAlignment="1">
      <alignment horizontal="right"/>
    </xf>
    <xf numFmtId="0" fontId="0" fillId="9" borderId="39" xfId="0" applyFill="1" applyBorder="1" applyAlignment="1">
      <alignment horizontal="center"/>
    </xf>
    <xf numFmtId="0" fontId="0" fillId="9" borderId="47" xfId="0" applyFill="1" applyBorder="1" applyAlignment="1">
      <alignment horizontal="center"/>
    </xf>
    <xf numFmtId="0" fontId="0" fillId="9" borderId="17" xfId="0" applyFill="1" applyBorder="1" applyAlignment="1">
      <alignment horizontal="center"/>
    </xf>
    <xf numFmtId="0" fontId="0" fillId="0" borderId="0" xfId="0" applyAlignment="1">
      <alignment horizontal="left" wrapText="1"/>
    </xf>
    <xf numFmtId="0" fontId="16" fillId="0" borderId="45" xfId="0" applyFont="1" applyBorder="1" applyAlignment="1">
      <alignment horizontal="center"/>
    </xf>
    <xf numFmtId="0" fontId="16" fillId="0" borderId="48" xfId="0" applyFont="1" applyBorder="1" applyAlignment="1">
      <alignment horizontal="center"/>
    </xf>
    <xf numFmtId="0" fontId="16" fillId="0" borderId="46" xfId="0" applyFont="1" applyBorder="1" applyAlignment="1">
      <alignment horizontal="center"/>
    </xf>
    <xf numFmtId="0" fontId="20" fillId="9" borderId="45" xfId="0" applyFont="1" applyFill="1" applyBorder="1" applyAlignment="1">
      <alignment horizontal="center"/>
    </xf>
    <xf numFmtId="0" fontId="20" fillId="9" borderId="48" xfId="0" applyFont="1" applyFill="1" applyBorder="1" applyAlignment="1">
      <alignment horizontal="center"/>
    </xf>
    <xf numFmtId="0" fontId="20" fillId="9" borderId="46" xfId="0" applyFont="1" applyFill="1" applyBorder="1" applyAlignment="1">
      <alignment horizontal="center"/>
    </xf>
    <xf numFmtId="42" fontId="26" fillId="0" borderId="47" xfId="0" applyNumberFormat="1" applyFont="1" applyBorder="1" applyAlignment="1">
      <alignment horizontal="right"/>
    </xf>
    <xf numFmtId="42" fontId="26" fillId="0" borderId="17" xfId="0" applyNumberFormat="1" applyFont="1" applyBorder="1" applyAlignment="1">
      <alignment horizontal="right"/>
    </xf>
    <xf numFmtId="169" fontId="26" fillId="0" borderId="19" xfId="0" applyNumberFormat="1" applyFont="1" applyBorder="1" applyAlignment="1">
      <alignment horizontal="right"/>
    </xf>
    <xf numFmtId="44" fontId="26" fillId="0" borderId="19" xfId="0" applyNumberFormat="1" applyFont="1" applyBorder="1" applyAlignment="1">
      <alignment horizontal="right"/>
    </xf>
    <xf numFmtId="171" fontId="26" fillId="0" borderId="19" xfId="0" applyNumberFormat="1" applyFont="1" applyBorder="1" applyAlignment="1">
      <alignment horizontal="right"/>
    </xf>
    <xf numFmtId="0" fontId="0" fillId="0" borderId="19" xfId="0" applyBorder="1" applyAlignment="1">
      <alignment horizontal="right"/>
    </xf>
    <xf numFmtId="3" fontId="0" fillId="0" borderId="49" xfId="0" applyNumberFormat="1" applyBorder="1" applyAlignment="1">
      <alignment horizontal="right"/>
    </xf>
    <xf numFmtId="3" fontId="0" fillId="0" borderId="20" xfId="0" applyNumberFormat="1" applyBorder="1" applyAlignment="1">
      <alignment horizontal="right"/>
    </xf>
    <xf numFmtId="0" fontId="18" fillId="10" borderId="48" xfId="13" applyNumberFormat="1" applyFont="1" applyFill="1" applyBorder="1" applyAlignment="1">
      <alignment horizontal="right"/>
    </xf>
    <xf numFmtId="49" fontId="15" fillId="0" borderId="0" xfId="0" applyNumberFormat="1" applyFont="1" applyBorder="1" applyAlignment="1"/>
    <xf numFmtId="0" fontId="15" fillId="0" borderId="0" xfId="0" applyFont="1" applyBorder="1" applyAlignment="1"/>
    <xf numFmtId="0" fontId="4" fillId="0" borderId="0" xfId="1" applyFont="1" applyAlignment="1">
      <alignment horizontal="center"/>
    </xf>
    <xf numFmtId="0" fontId="7" fillId="0" borderId="0" xfId="1" applyFont="1" applyAlignment="1">
      <alignment horizontal="center"/>
    </xf>
    <xf numFmtId="0" fontId="17" fillId="0" borderId="0" xfId="0" applyFont="1" applyAlignment="1"/>
    <xf numFmtId="0" fontId="16" fillId="9" borderId="39" xfId="0" applyFont="1" applyFill="1" applyBorder="1" applyAlignment="1">
      <alignment horizontal="center" wrapText="1"/>
    </xf>
    <xf numFmtId="0" fontId="16" fillId="9" borderId="47" xfId="0" applyFont="1" applyFill="1" applyBorder="1" applyAlignment="1">
      <alignment horizontal="center" wrapText="1"/>
    </xf>
    <xf numFmtId="0" fontId="16" fillId="9" borderId="17" xfId="0" applyFont="1" applyFill="1" applyBorder="1" applyAlignment="1">
      <alignment horizontal="center" wrapText="1"/>
    </xf>
    <xf numFmtId="0" fontId="16" fillId="9" borderId="40" xfId="0" applyFont="1" applyFill="1" applyBorder="1" applyAlignment="1">
      <alignment horizontal="center" wrapText="1"/>
    </xf>
    <xf numFmtId="0" fontId="16" fillId="9" borderId="49" xfId="0" applyFont="1" applyFill="1" applyBorder="1" applyAlignment="1">
      <alignment horizontal="center" wrapText="1"/>
    </xf>
    <xf numFmtId="0" fontId="16" fillId="9" borderId="20" xfId="0" applyFont="1" applyFill="1" applyBorder="1" applyAlignment="1">
      <alignment horizontal="center" wrapText="1"/>
    </xf>
    <xf numFmtId="0" fontId="40" fillId="0" borderId="1" xfId="12" applyBorder="1" applyAlignment="1">
      <alignment horizontal="left"/>
    </xf>
  </cellXfs>
  <cellStyles count="15">
    <cellStyle name="Comma 2" xfId="2" xr:uid="{00000000-0005-0000-0000-000000000000}"/>
    <cellStyle name="Comma 3" xfId="10" xr:uid="{00000000-0005-0000-0000-000001000000}"/>
    <cellStyle name="Comma 6" xfId="11" xr:uid="{00000000-0005-0000-0000-000002000000}"/>
    <cellStyle name="Currency" xfId="13" builtinId="4"/>
    <cellStyle name="Currency 2" xfId="3" xr:uid="{00000000-0005-0000-0000-000004000000}"/>
    <cellStyle name="Currency 3" xfId="6" xr:uid="{00000000-0005-0000-0000-000005000000}"/>
    <cellStyle name="Hyperlink" xfId="12" builtinId="8"/>
    <cellStyle name="Normal" xfId="0" builtinId="0"/>
    <cellStyle name="Normal 2" xfId="1" xr:uid="{00000000-0005-0000-0000-000008000000}"/>
    <cellStyle name="Normal 3" xfId="5" xr:uid="{00000000-0005-0000-0000-000009000000}"/>
    <cellStyle name="Normal_04-LOE-Master" xfId="14" xr:uid="{FA97D05F-EACE-4827-A1C3-86AC3E7C1D10}"/>
    <cellStyle name="Normal_Master Copy" xfId="9" xr:uid="{00000000-0005-0000-0000-00000A000000}"/>
    <cellStyle name="Percent" xfId="8" builtinId="5"/>
    <cellStyle name="Percent 2" xfId="4" xr:uid="{00000000-0005-0000-0000-00000C000000}"/>
    <cellStyle name="Percent 3" xfId="7" xr:uid="{00000000-0005-0000-0000-00000D000000}"/>
  </cellStyles>
  <dxfs count="0"/>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ticho\AppData\Local\Microsoft\Windows\INetCache\Content.Outlook\7QQ9P9P9\HOME%20HTF-Cost-Allocation-Tool%20Ma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HTF Cost Allocation Tool"/>
      <sheetName val="General Instructions"/>
      <sheetName val="Subsidy Limits"/>
      <sheetName val="HOME &amp; HTF Rent Limits"/>
      <sheetName val="Selection of Method"/>
      <sheetName val="Standard Method"/>
      <sheetName val="Proration Method - Units Needed"/>
      <sheetName val="Proration Method - $ Needed"/>
      <sheetName val="Hybrid Method - $ Needed"/>
    </sheetNames>
    <sheetDataSet>
      <sheetData sheetId="0"/>
      <sheetData sheetId="1"/>
      <sheetData sheetId="2"/>
      <sheetData sheetId="3"/>
      <sheetData sheetId="4">
        <row r="23">
          <cell r="F23">
            <v>0</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opportunity.nebraska.gov/program/cdbg_dr/" TargetMode="External"/><Relationship Id="rId1" Type="http://schemas.openxmlformats.org/officeDocument/2006/relationships/hyperlink" Target="https://cms.proteus.co/_resources/dyn/files/76868627z1a2bad1f/_fn/HOME%20HTF-Cost-Allocation-Tool%20May%202020.xlsx"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5"/>
  <sheetViews>
    <sheetView showGridLines="0" tabSelected="1" topLeftCell="A19" zoomScaleNormal="100" zoomScalePageLayoutView="85" workbookViewId="0">
      <selection activeCell="I1" sqref="I1:J1"/>
    </sheetView>
  </sheetViews>
  <sheetFormatPr defaultRowHeight="14.4" x14ac:dyDescent="0.3"/>
  <cols>
    <col min="1" max="1" width="9.88671875" customWidth="1"/>
    <col min="2" max="2" width="6.6640625" customWidth="1"/>
    <col min="3" max="3" width="13.33203125" customWidth="1"/>
    <col min="4" max="4" width="16.33203125" customWidth="1"/>
    <col min="5" max="5" width="9.5546875" customWidth="1"/>
    <col min="6" max="7" width="10" customWidth="1"/>
    <col min="8" max="8" width="12.88671875" customWidth="1"/>
    <col min="9" max="9" width="15.44140625" customWidth="1"/>
    <col min="10" max="10" width="11.44140625" customWidth="1"/>
  </cols>
  <sheetData>
    <row r="1" spans="1:10" x14ac:dyDescent="0.3">
      <c r="B1" s="156" t="s">
        <v>149</v>
      </c>
      <c r="C1" s="277"/>
      <c r="D1" s="277"/>
      <c r="E1" s="277"/>
      <c r="H1" s="63" t="s">
        <v>150</v>
      </c>
      <c r="I1" s="278"/>
      <c r="J1" s="278"/>
    </row>
    <row r="2" spans="1:10" ht="6" customHeight="1" x14ac:dyDescent="0.3">
      <c r="A2" s="60"/>
      <c r="B2" s="60"/>
      <c r="C2" s="60"/>
      <c r="D2" s="60"/>
      <c r="E2" s="60"/>
      <c r="F2" s="60"/>
      <c r="G2" s="60"/>
      <c r="H2" s="60"/>
      <c r="I2" s="60"/>
    </row>
    <row r="3" spans="1:10" ht="15.6" x14ac:dyDescent="0.3">
      <c r="A3" s="283" t="s">
        <v>0</v>
      </c>
      <c r="B3" s="283"/>
      <c r="C3" s="283"/>
      <c r="D3" s="283"/>
      <c r="E3" s="283"/>
      <c r="F3" s="283"/>
      <c r="G3" s="283"/>
      <c r="H3" s="283"/>
      <c r="I3" s="283"/>
      <c r="J3" s="245" t="s">
        <v>426</v>
      </c>
    </row>
    <row r="4" spans="1:10" s="157" customFormat="1" ht="12" customHeight="1" thickBot="1" x14ac:dyDescent="0.35">
      <c r="A4" s="279" t="s">
        <v>1</v>
      </c>
      <c r="B4" s="279"/>
      <c r="C4" s="279"/>
      <c r="D4" s="279"/>
      <c r="E4" s="279"/>
      <c r="F4" s="279"/>
      <c r="G4" s="279"/>
      <c r="H4" s="279"/>
      <c r="I4" s="279"/>
    </row>
    <row r="5" spans="1:10" ht="96.75" customHeight="1" x14ac:dyDescent="0.3">
      <c r="A5" s="142" t="s">
        <v>19</v>
      </c>
      <c r="B5" s="143" t="s">
        <v>2</v>
      </c>
      <c r="C5" s="144" t="s">
        <v>200</v>
      </c>
      <c r="D5" s="143" t="s">
        <v>3</v>
      </c>
      <c r="E5" s="143" t="s">
        <v>4</v>
      </c>
      <c r="F5" s="143" t="s">
        <v>5</v>
      </c>
      <c r="G5" s="143" t="s">
        <v>6</v>
      </c>
      <c r="H5" s="143" t="s">
        <v>7</v>
      </c>
      <c r="I5" s="143" t="s">
        <v>8</v>
      </c>
      <c r="J5" s="158" t="s">
        <v>236</v>
      </c>
    </row>
    <row r="6" spans="1:10" ht="15.6" x14ac:dyDescent="0.3">
      <c r="A6" s="280" t="s">
        <v>231</v>
      </c>
      <c r="B6" s="281"/>
      <c r="C6" s="281"/>
      <c r="D6" s="281"/>
      <c r="E6" s="281"/>
      <c r="F6" s="281"/>
      <c r="G6" s="281"/>
      <c r="H6" s="281"/>
      <c r="I6" s="281"/>
      <c r="J6" s="282"/>
    </row>
    <row r="7" spans="1:10" ht="15.6" x14ac:dyDescent="0.3">
      <c r="A7" s="146"/>
      <c r="B7" s="2"/>
      <c r="C7" s="2"/>
      <c r="D7" s="39">
        <f>B7*C7</f>
        <v>0</v>
      </c>
      <c r="E7" s="2"/>
      <c r="F7" s="126">
        <v>0</v>
      </c>
      <c r="G7" s="126">
        <v>0</v>
      </c>
      <c r="H7" s="40">
        <f>F7-G7</f>
        <v>0</v>
      </c>
      <c r="I7" s="40">
        <f>H7*B7</f>
        <v>0</v>
      </c>
      <c r="J7" s="163"/>
    </row>
    <row r="8" spans="1:10" ht="15.6" x14ac:dyDescent="0.3">
      <c r="A8" s="146"/>
      <c r="B8" s="2"/>
      <c r="C8" s="2"/>
      <c r="D8" s="39">
        <f t="shared" ref="D8:D20" si="0">B8*C8</f>
        <v>0</v>
      </c>
      <c r="E8" s="2"/>
      <c r="F8" s="126">
        <v>0</v>
      </c>
      <c r="G8" s="126">
        <v>0</v>
      </c>
      <c r="H8" s="40">
        <f t="shared" ref="H8:H20" si="1">F8-G8</f>
        <v>0</v>
      </c>
      <c r="I8" s="40">
        <f t="shared" ref="I8:I20" si="2">H8*B8</f>
        <v>0</v>
      </c>
      <c r="J8" s="163"/>
    </row>
    <row r="9" spans="1:10" ht="15.6" x14ac:dyDescent="0.3">
      <c r="A9" s="146"/>
      <c r="B9" s="2"/>
      <c r="C9" s="2"/>
      <c r="D9" s="39">
        <f t="shared" si="0"/>
        <v>0</v>
      </c>
      <c r="E9" s="2"/>
      <c r="F9" s="126">
        <v>0</v>
      </c>
      <c r="G9" s="126">
        <v>0</v>
      </c>
      <c r="H9" s="40">
        <f t="shared" si="1"/>
        <v>0</v>
      </c>
      <c r="I9" s="40">
        <f t="shared" si="2"/>
        <v>0</v>
      </c>
      <c r="J9" s="163"/>
    </row>
    <row r="10" spans="1:10" ht="15.6" x14ac:dyDescent="0.3">
      <c r="A10" s="146"/>
      <c r="B10" s="2"/>
      <c r="C10" s="2"/>
      <c r="D10" s="39">
        <f t="shared" ref="D10:D12" si="3">B10*C10</f>
        <v>0</v>
      </c>
      <c r="E10" s="2"/>
      <c r="F10" s="126">
        <v>0</v>
      </c>
      <c r="G10" s="126">
        <v>0</v>
      </c>
      <c r="H10" s="40">
        <f t="shared" ref="H10:H12" si="4">F10-G10</f>
        <v>0</v>
      </c>
      <c r="I10" s="40">
        <f t="shared" ref="I10:I12" si="5">H10*B10</f>
        <v>0</v>
      </c>
      <c r="J10" s="163"/>
    </row>
    <row r="11" spans="1:10" ht="15.6" x14ac:dyDescent="0.3">
      <c r="A11" s="146"/>
      <c r="B11" s="2"/>
      <c r="C11" s="2"/>
      <c r="D11" s="39">
        <f t="shared" si="3"/>
        <v>0</v>
      </c>
      <c r="E11" s="2"/>
      <c r="F11" s="126">
        <v>0</v>
      </c>
      <c r="G11" s="126">
        <v>0</v>
      </c>
      <c r="H11" s="40">
        <f t="shared" si="4"/>
        <v>0</v>
      </c>
      <c r="I11" s="40">
        <f t="shared" si="5"/>
        <v>0</v>
      </c>
      <c r="J11" s="163"/>
    </row>
    <row r="12" spans="1:10" ht="15.6" x14ac:dyDescent="0.3">
      <c r="A12" s="146"/>
      <c r="B12" s="2"/>
      <c r="C12" s="2"/>
      <c r="D12" s="39">
        <f t="shared" si="3"/>
        <v>0</v>
      </c>
      <c r="E12" s="2"/>
      <c r="F12" s="126">
        <v>0</v>
      </c>
      <c r="G12" s="126">
        <v>0</v>
      </c>
      <c r="H12" s="40">
        <f t="shared" si="4"/>
        <v>0</v>
      </c>
      <c r="I12" s="40">
        <f t="shared" si="5"/>
        <v>0</v>
      </c>
      <c r="J12" s="163"/>
    </row>
    <row r="13" spans="1:10" ht="15.6" x14ac:dyDescent="0.3">
      <c r="A13" s="146"/>
      <c r="B13" s="2"/>
      <c r="C13" s="2"/>
      <c r="D13" s="39">
        <f t="shared" ref="D13" si="6">B13*C13</f>
        <v>0</v>
      </c>
      <c r="E13" s="2"/>
      <c r="F13" s="126">
        <v>0</v>
      </c>
      <c r="G13" s="126">
        <v>0</v>
      </c>
      <c r="H13" s="40">
        <f t="shared" ref="H13" si="7">F13-G13</f>
        <v>0</v>
      </c>
      <c r="I13" s="40">
        <f t="shared" ref="I13" si="8">H13*B13</f>
        <v>0</v>
      </c>
      <c r="J13" s="163"/>
    </row>
    <row r="14" spans="1:10" ht="15.6" x14ac:dyDescent="0.3">
      <c r="A14" s="146"/>
      <c r="B14" s="2"/>
      <c r="C14" s="3"/>
      <c r="D14" s="39">
        <f t="shared" si="0"/>
        <v>0</v>
      </c>
      <c r="E14" s="2"/>
      <c r="F14" s="126">
        <v>0</v>
      </c>
      <c r="G14" s="126">
        <v>0</v>
      </c>
      <c r="H14" s="40">
        <f t="shared" si="1"/>
        <v>0</v>
      </c>
      <c r="I14" s="40">
        <f t="shared" si="2"/>
        <v>0</v>
      </c>
      <c r="J14" s="163"/>
    </row>
    <row r="15" spans="1:10" ht="15.6" x14ac:dyDescent="0.3">
      <c r="A15" s="146"/>
      <c r="B15" s="2"/>
      <c r="C15" s="2"/>
      <c r="D15" s="39">
        <f t="shared" ref="D15:D18" si="9">B15*C15</f>
        <v>0</v>
      </c>
      <c r="E15" s="2"/>
      <c r="F15" s="126">
        <v>0</v>
      </c>
      <c r="G15" s="126">
        <v>0</v>
      </c>
      <c r="H15" s="40">
        <f t="shared" ref="H15:H18" si="10">F15-G15</f>
        <v>0</v>
      </c>
      <c r="I15" s="40">
        <f t="shared" ref="I15:I18" si="11">H15*B15</f>
        <v>0</v>
      </c>
      <c r="J15" s="163"/>
    </row>
    <row r="16" spans="1:10" ht="15.6" x14ac:dyDescent="0.3">
      <c r="A16" s="146"/>
      <c r="B16" s="2"/>
      <c r="C16" s="2"/>
      <c r="D16" s="39">
        <f t="shared" si="9"/>
        <v>0</v>
      </c>
      <c r="E16" s="2"/>
      <c r="F16" s="126">
        <v>0</v>
      </c>
      <c r="G16" s="126">
        <v>0</v>
      </c>
      <c r="H16" s="40">
        <f t="shared" si="10"/>
        <v>0</v>
      </c>
      <c r="I16" s="40">
        <f t="shared" si="11"/>
        <v>0</v>
      </c>
      <c r="J16" s="163"/>
    </row>
    <row r="17" spans="1:10" ht="15.6" x14ac:dyDescent="0.3">
      <c r="A17" s="146"/>
      <c r="B17" s="2"/>
      <c r="C17" s="2"/>
      <c r="D17" s="39">
        <f t="shared" si="9"/>
        <v>0</v>
      </c>
      <c r="E17" s="2"/>
      <c r="F17" s="126">
        <v>0</v>
      </c>
      <c r="G17" s="126">
        <v>0</v>
      </c>
      <c r="H17" s="40">
        <f t="shared" si="10"/>
        <v>0</v>
      </c>
      <c r="I17" s="40">
        <f t="shared" si="11"/>
        <v>0</v>
      </c>
      <c r="J17" s="163"/>
    </row>
    <row r="18" spans="1:10" ht="15.6" x14ac:dyDescent="0.3">
      <c r="A18" s="146"/>
      <c r="B18" s="2"/>
      <c r="C18" s="3"/>
      <c r="D18" s="39">
        <f t="shared" si="9"/>
        <v>0</v>
      </c>
      <c r="E18" s="2"/>
      <c r="F18" s="126">
        <v>0</v>
      </c>
      <c r="G18" s="126">
        <v>0</v>
      </c>
      <c r="H18" s="40">
        <f t="shared" si="10"/>
        <v>0</v>
      </c>
      <c r="I18" s="40">
        <f t="shared" si="11"/>
        <v>0</v>
      </c>
      <c r="J18" s="163"/>
    </row>
    <row r="19" spans="1:10" ht="15.6" x14ac:dyDescent="0.3">
      <c r="A19" s="146"/>
      <c r="B19" s="2"/>
      <c r="C19" s="2"/>
      <c r="D19" s="39">
        <f t="shared" si="0"/>
        <v>0</v>
      </c>
      <c r="E19" s="2"/>
      <c r="F19" s="126">
        <v>0</v>
      </c>
      <c r="G19" s="126">
        <v>0</v>
      </c>
      <c r="H19" s="40">
        <f t="shared" si="1"/>
        <v>0</v>
      </c>
      <c r="I19" s="40">
        <f t="shared" si="2"/>
        <v>0</v>
      </c>
      <c r="J19" s="163"/>
    </row>
    <row r="20" spans="1:10" ht="15.6" x14ac:dyDescent="0.3">
      <c r="A20" s="146"/>
      <c r="B20" s="2"/>
      <c r="C20" s="2"/>
      <c r="D20" s="39">
        <f t="shared" si="0"/>
        <v>0</v>
      </c>
      <c r="E20" s="2"/>
      <c r="F20" s="126">
        <v>0</v>
      </c>
      <c r="G20" s="126">
        <v>0</v>
      </c>
      <c r="H20" s="40">
        <f t="shared" si="1"/>
        <v>0</v>
      </c>
      <c r="I20" s="40">
        <f t="shared" si="2"/>
        <v>0</v>
      </c>
      <c r="J20" s="163"/>
    </row>
    <row r="21" spans="1:10" ht="15.6" x14ac:dyDescent="0.3">
      <c r="A21" s="147" t="s">
        <v>9</v>
      </c>
      <c r="B21" s="140">
        <f>SUM(B7:B20)</f>
        <v>0</v>
      </c>
      <c r="C21" s="141"/>
      <c r="D21" s="39">
        <f>SUM(D7:D20)</f>
        <v>0</v>
      </c>
      <c r="E21" s="291" t="s">
        <v>9</v>
      </c>
      <c r="F21" s="292"/>
      <c r="G21" s="292"/>
      <c r="H21" s="293"/>
      <c r="I21" s="40">
        <f>SUM(I7:I20)</f>
        <v>0</v>
      </c>
      <c r="J21" s="154"/>
    </row>
    <row r="22" spans="1:10" ht="15.6" x14ac:dyDescent="0.3">
      <c r="A22" s="294" t="s">
        <v>243</v>
      </c>
      <c r="B22" s="295"/>
      <c r="C22" s="295"/>
      <c r="D22" s="295"/>
      <c r="E22" s="295"/>
      <c r="F22" s="295"/>
      <c r="G22" s="295"/>
      <c r="H22" s="295"/>
      <c r="I22" s="296"/>
      <c r="J22" s="145"/>
    </row>
    <row r="23" spans="1:10" ht="15.6" x14ac:dyDescent="0.3">
      <c r="A23" s="146"/>
      <c r="B23" s="2"/>
      <c r="C23" s="2"/>
      <c r="D23" s="39">
        <f>B23*C23</f>
        <v>0</v>
      </c>
      <c r="E23" s="2"/>
      <c r="F23" s="126">
        <v>0</v>
      </c>
      <c r="G23" s="126">
        <v>0</v>
      </c>
      <c r="H23" s="40">
        <f t="shared" ref="H23:H28" si="12">F23-G23</f>
        <v>0</v>
      </c>
      <c r="I23" s="40">
        <f t="shared" ref="I23:I28" si="13">H23*B23</f>
        <v>0</v>
      </c>
      <c r="J23" s="163"/>
    </row>
    <row r="24" spans="1:10" ht="15.6" x14ac:dyDescent="0.3">
      <c r="A24" s="146"/>
      <c r="B24" s="2"/>
      <c r="C24" s="2"/>
      <c r="D24" s="39">
        <f t="shared" ref="D24:D28" si="14">B24*C24</f>
        <v>0</v>
      </c>
      <c r="E24" s="2"/>
      <c r="F24" s="126">
        <v>0</v>
      </c>
      <c r="G24" s="126">
        <v>0</v>
      </c>
      <c r="H24" s="40">
        <f t="shared" si="12"/>
        <v>0</v>
      </c>
      <c r="I24" s="40">
        <f t="shared" si="13"/>
        <v>0</v>
      </c>
      <c r="J24" s="163"/>
    </row>
    <row r="25" spans="1:10" ht="15.6" x14ac:dyDescent="0.3">
      <c r="A25" s="146"/>
      <c r="B25" s="2"/>
      <c r="C25" s="2"/>
      <c r="D25" s="39">
        <f t="shared" si="14"/>
        <v>0</v>
      </c>
      <c r="E25" s="2"/>
      <c r="F25" s="126">
        <v>0</v>
      </c>
      <c r="G25" s="126">
        <v>0</v>
      </c>
      <c r="H25" s="40">
        <f t="shared" si="12"/>
        <v>0</v>
      </c>
      <c r="I25" s="40">
        <f t="shared" si="13"/>
        <v>0</v>
      </c>
      <c r="J25" s="163"/>
    </row>
    <row r="26" spans="1:10" ht="15.6" x14ac:dyDescent="0.3">
      <c r="A26" s="146"/>
      <c r="B26" s="2"/>
      <c r="C26" s="2"/>
      <c r="D26" s="39">
        <f t="shared" si="14"/>
        <v>0</v>
      </c>
      <c r="E26" s="2"/>
      <c r="F26" s="126">
        <v>0</v>
      </c>
      <c r="G26" s="126">
        <v>0</v>
      </c>
      <c r="H26" s="40">
        <f t="shared" si="12"/>
        <v>0</v>
      </c>
      <c r="I26" s="40">
        <f t="shared" si="13"/>
        <v>0</v>
      </c>
      <c r="J26" s="163"/>
    </row>
    <row r="27" spans="1:10" ht="15.6" x14ac:dyDescent="0.3">
      <c r="A27" s="146"/>
      <c r="B27" s="2"/>
      <c r="C27" s="2"/>
      <c r="D27" s="39">
        <f t="shared" si="14"/>
        <v>0</v>
      </c>
      <c r="E27" s="2"/>
      <c r="F27" s="126">
        <v>0</v>
      </c>
      <c r="G27" s="126">
        <v>0</v>
      </c>
      <c r="H27" s="40">
        <f t="shared" si="12"/>
        <v>0</v>
      </c>
      <c r="I27" s="40">
        <f t="shared" si="13"/>
        <v>0</v>
      </c>
      <c r="J27" s="163"/>
    </row>
    <row r="28" spans="1:10" ht="15.6" x14ac:dyDescent="0.3">
      <c r="A28" s="146"/>
      <c r="B28" s="2"/>
      <c r="C28" s="2"/>
      <c r="D28" s="39">
        <f t="shared" si="14"/>
        <v>0</v>
      </c>
      <c r="E28" s="2"/>
      <c r="F28" s="126">
        <v>0</v>
      </c>
      <c r="G28" s="126">
        <v>0</v>
      </c>
      <c r="H28" s="40">
        <f t="shared" si="12"/>
        <v>0</v>
      </c>
      <c r="I28" s="40">
        <f t="shared" si="13"/>
        <v>0</v>
      </c>
      <c r="J28" s="163"/>
    </row>
    <row r="29" spans="1:10" ht="15.6" x14ac:dyDescent="0.3">
      <c r="A29" s="147" t="s">
        <v>9</v>
      </c>
      <c r="B29" s="140">
        <f>SUM(B23:B28)</f>
        <v>0</v>
      </c>
      <c r="C29" s="141"/>
      <c r="D29" s="41">
        <f>SUM(D23:D28)</f>
        <v>0</v>
      </c>
      <c r="E29" s="291" t="s">
        <v>9</v>
      </c>
      <c r="F29" s="292"/>
      <c r="G29" s="292"/>
      <c r="H29" s="293"/>
      <c r="I29" s="42">
        <f>SUM(I23:I28)</f>
        <v>0</v>
      </c>
      <c r="J29" s="154"/>
    </row>
    <row r="30" spans="1:10" ht="15.6" x14ac:dyDescent="0.3">
      <c r="A30" s="294" t="s">
        <v>10</v>
      </c>
      <c r="B30" s="295"/>
      <c r="C30" s="295"/>
      <c r="D30" s="295"/>
      <c r="E30" s="295"/>
      <c r="F30" s="295"/>
      <c r="G30" s="295"/>
      <c r="H30" s="295"/>
      <c r="I30" s="296"/>
      <c r="J30" s="145"/>
    </row>
    <row r="31" spans="1:10" ht="15.6" x14ac:dyDescent="0.3">
      <c r="A31" s="146"/>
      <c r="B31" s="2"/>
      <c r="C31" s="2"/>
      <c r="D31" s="39">
        <f t="shared" ref="D31:D37" si="15">B31*C31</f>
        <v>0</v>
      </c>
      <c r="E31" s="2"/>
      <c r="F31" s="126">
        <v>0</v>
      </c>
      <c r="G31" s="126">
        <v>0</v>
      </c>
      <c r="H31" s="40">
        <f t="shared" ref="H31:H37" si="16">F31-G31</f>
        <v>0</v>
      </c>
      <c r="I31" s="40">
        <f t="shared" ref="I31:I37" si="17">H31*B31</f>
        <v>0</v>
      </c>
      <c r="J31" s="163"/>
    </row>
    <row r="32" spans="1:10" ht="15.6" x14ac:dyDescent="0.3">
      <c r="A32" s="146"/>
      <c r="B32" s="2"/>
      <c r="C32" s="2"/>
      <c r="D32" s="39">
        <f t="shared" si="15"/>
        <v>0</v>
      </c>
      <c r="E32" s="2"/>
      <c r="F32" s="126">
        <v>0</v>
      </c>
      <c r="G32" s="126">
        <v>0</v>
      </c>
      <c r="H32" s="40">
        <f t="shared" si="16"/>
        <v>0</v>
      </c>
      <c r="I32" s="40">
        <f t="shared" si="17"/>
        <v>0</v>
      </c>
      <c r="J32" s="163"/>
    </row>
    <row r="33" spans="1:10" ht="15.6" x14ac:dyDescent="0.3">
      <c r="A33" s="146"/>
      <c r="B33" s="2"/>
      <c r="C33" s="2"/>
      <c r="D33" s="39">
        <f t="shared" si="15"/>
        <v>0</v>
      </c>
      <c r="E33" s="2"/>
      <c r="F33" s="126">
        <v>0</v>
      </c>
      <c r="G33" s="126">
        <v>0</v>
      </c>
      <c r="H33" s="40">
        <f t="shared" si="16"/>
        <v>0</v>
      </c>
      <c r="I33" s="40">
        <f t="shared" si="17"/>
        <v>0</v>
      </c>
      <c r="J33" s="163"/>
    </row>
    <row r="34" spans="1:10" ht="15.6" x14ac:dyDescent="0.3">
      <c r="A34" s="146"/>
      <c r="B34" s="2"/>
      <c r="C34" s="2"/>
      <c r="D34" s="39">
        <f t="shared" si="15"/>
        <v>0</v>
      </c>
      <c r="E34" s="2"/>
      <c r="F34" s="126">
        <v>0</v>
      </c>
      <c r="G34" s="126">
        <v>0</v>
      </c>
      <c r="H34" s="40">
        <f t="shared" si="16"/>
        <v>0</v>
      </c>
      <c r="I34" s="40">
        <f t="shared" si="17"/>
        <v>0</v>
      </c>
      <c r="J34" s="163"/>
    </row>
    <row r="35" spans="1:10" ht="15.6" x14ac:dyDescent="0.3">
      <c r="A35" s="146"/>
      <c r="B35" s="2"/>
      <c r="C35" s="2"/>
      <c r="D35" s="39">
        <f t="shared" si="15"/>
        <v>0</v>
      </c>
      <c r="E35" s="2"/>
      <c r="F35" s="126">
        <v>0</v>
      </c>
      <c r="G35" s="126">
        <v>0</v>
      </c>
      <c r="H35" s="40">
        <f t="shared" si="16"/>
        <v>0</v>
      </c>
      <c r="I35" s="40">
        <f t="shared" si="17"/>
        <v>0</v>
      </c>
      <c r="J35" s="163"/>
    </row>
    <row r="36" spans="1:10" ht="15.6" x14ac:dyDescent="0.3">
      <c r="A36" s="146"/>
      <c r="B36" s="2"/>
      <c r="C36" s="2"/>
      <c r="D36" s="39">
        <f t="shared" si="15"/>
        <v>0</v>
      </c>
      <c r="E36" s="2"/>
      <c r="F36" s="126">
        <v>0</v>
      </c>
      <c r="G36" s="126">
        <v>0</v>
      </c>
      <c r="H36" s="40">
        <f t="shared" si="16"/>
        <v>0</v>
      </c>
      <c r="I36" s="40">
        <f t="shared" si="17"/>
        <v>0</v>
      </c>
      <c r="J36" s="163"/>
    </row>
    <row r="37" spans="1:10" ht="15.6" x14ac:dyDescent="0.3">
      <c r="A37" s="146"/>
      <c r="B37" s="2"/>
      <c r="C37" s="2"/>
      <c r="D37" s="39">
        <f t="shared" si="15"/>
        <v>0</v>
      </c>
      <c r="E37" s="2"/>
      <c r="F37" s="126">
        <v>0</v>
      </c>
      <c r="G37" s="126">
        <v>0</v>
      </c>
      <c r="H37" s="40">
        <f t="shared" si="16"/>
        <v>0</v>
      </c>
      <c r="I37" s="40">
        <f t="shared" si="17"/>
        <v>0</v>
      </c>
      <c r="J37" s="163"/>
    </row>
    <row r="38" spans="1:10" ht="16.2" thickBot="1" x14ac:dyDescent="0.35">
      <c r="A38" s="148" t="s">
        <v>11</v>
      </c>
      <c r="B38" s="149">
        <f>SUM(B31:B37)</f>
        <v>0</v>
      </c>
      <c r="C38" s="150"/>
      <c r="D38" s="151">
        <f>SUM(D31:D37)</f>
        <v>0</v>
      </c>
      <c r="E38" s="300" t="s">
        <v>9</v>
      </c>
      <c r="F38" s="301"/>
      <c r="G38" s="301"/>
      <c r="H38" s="302"/>
      <c r="I38" s="152">
        <f>SUM(I31:I37)</f>
        <v>0</v>
      </c>
      <c r="J38" s="153"/>
    </row>
    <row r="39" spans="1:10" ht="5.4" customHeight="1" x14ac:dyDescent="0.3">
      <c r="A39" s="4"/>
      <c r="B39" s="4"/>
      <c r="C39" s="4"/>
      <c r="D39" s="43"/>
      <c r="E39" s="4"/>
      <c r="F39" s="4"/>
      <c r="G39" s="4"/>
      <c r="H39" s="4"/>
      <c r="I39" s="4"/>
    </row>
    <row r="40" spans="1:10" ht="16.2" thickBot="1" x14ac:dyDescent="0.35">
      <c r="A40" s="101" t="s">
        <v>20</v>
      </c>
      <c r="B40" s="45">
        <f>B21+B29+B38</f>
        <v>0</v>
      </c>
      <c r="C40" s="46"/>
      <c r="D40" s="47">
        <f>D21+D29+D38</f>
        <v>0</v>
      </c>
      <c r="E40" s="46"/>
      <c r="F40" s="46"/>
      <c r="G40" s="46"/>
      <c r="H40" s="46"/>
      <c r="I40" s="61">
        <f>I21+I29+I38</f>
        <v>0</v>
      </c>
    </row>
    <row r="41" spans="1:10" ht="15" thickTop="1" x14ac:dyDescent="0.3">
      <c r="A41" s="4"/>
      <c r="B41" s="4"/>
      <c r="C41" s="4"/>
      <c r="D41" s="4"/>
      <c r="E41" s="4"/>
      <c r="F41" s="4"/>
      <c r="G41" s="4"/>
      <c r="H41" s="4"/>
      <c r="I41" s="4"/>
    </row>
    <row r="42" spans="1:10" ht="15.75" customHeight="1" x14ac:dyDescent="0.3">
      <c r="A42" s="5" t="s">
        <v>232</v>
      </c>
      <c r="B42" s="4"/>
      <c r="C42" s="44"/>
      <c r="D42" s="105">
        <f>I21</f>
        <v>0</v>
      </c>
      <c r="E42" s="4"/>
      <c r="G42" s="297" t="s">
        <v>237</v>
      </c>
      <c r="H42" s="298"/>
      <c r="I42" s="298"/>
      <c r="J42" s="299"/>
    </row>
    <row r="43" spans="1:10" ht="15.6" x14ac:dyDescent="0.3">
      <c r="A43" s="5" t="s">
        <v>12</v>
      </c>
      <c r="B43" s="4"/>
      <c r="C43" s="44"/>
      <c r="D43" s="106">
        <f>I29</f>
        <v>0</v>
      </c>
      <c r="E43" s="4"/>
      <c r="F43" s="155"/>
      <c r="G43" s="285"/>
      <c r="H43" s="286"/>
      <c r="I43" s="286"/>
      <c r="J43" s="287"/>
    </row>
    <row r="44" spans="1:10" ht="16.5" customHeight="1" x14ac:dyDescent="0.3">
      <c r="A44" s="5" t="s">
        <v>13</v>
      </c>
      <c r="B44" s="4"/>
      <c r="C44" s="44"/>
      <c r="D44" s="106">
        <f>I38</f>
        <v>0</v>
      </c>
      <c r="E44" s="4"/>
      <c r="F44" s="155"/>
      <c r="G44" s="161"/>
      <c r="H44" s="97"/>
      <c r="I44" s="97"/>
      <c r="J44" s="162"/>
    </row>
    <row r="45" spans="1:10" ht="15.6" x14ac:dyDescent="0.3">
      <c r="A45" s="5" t="s">
        <v>14</v>
      </c>
      <c r="B45" s="4"/>
      <c r="C45" s="44"/>
      <c r="D45" s="106">
        <f>SUM(D42:D44)</f>
        <v>0</v>
      </c>
      <c r="E45" s="4"/>
      <c r="F45" s="155"/>
      <c r="G45" s="285" t="s">
        <v>238</v>
      </c>
      <c r="H45" s="286"/>
      <c r="I45" s="286"/>
      <c r="J45" s="287"/>
    </row>
    <row r="46" spans="1:10" ht="15.6" x14ac:dyDescent="0.3">
      <c r="A46" s="5" t="s">
        <v>15</v>
      </c>
      <c r="B46" s="4"/>
      <c r="C46" s="44"/>
      <c r="D46" s="106">
        <f>D45*7%</f>
        <v>0</v>
      </c>
      <c r="E46" s="4"/>
      <c r="F46" s="155"/>
      <c r="G46" s="285" t="s">
        <v>259</v>
      </c>
      <c r="H46" s="286"/>
      <c r="I46" s="286"/>
      <c r="J46" s="287"/>
    </row>
    <row r="47" spans="1:10" ht="16.2" thickBot="1" x14ac:dyDescent="0.35">
      <c r="A47" s="5" t="s">
        <v>16</v>
      </c>
      <c r="B47" s="4"/>
      <c r="C47" s="44"/>
      <c r="D47" s="107">
        <f>D45-D46</f>
        <v>0</v>
      </c>
      <c r="E47" s="4"/>
      <c r="F47" s="155"/>
      <c r="G47" s="285" t="s">
        <v>239</v>
      </c>
      <c r="H47" s="286"/>
      <c r="I47" s="286"/>
      <c r="J47" s="287"/>
    </row>
    <row r="48" spans="1:10" ht="16.2" thickTop="1" x14ac:dyDescent="0.3">
      <c r="A48" s="5" t="s">
        <v>17</v>
      </c>
      <c r="B48" s="4"/>
      <c r="C48" s="44"/>
      <c r="D48" s="108">
        <v>0</v>
      </c>
      <c r="E48" s="1"/>
      <c r="F48" s="155"/>
      <c r="G48" s="285" t="s">
        <v>240</v>
      </c>
      <c r="H48" s="286"/>
      <c r="I48" s="286"/>
      <c r="J48" s="287"/>
    </row>
    <row r="49" spans="1:10" ht="15.6" x14ac:dyDescent="0.3">
      <c r="A49" s="5" t="s">
        <v>18</v>
      </c>
      <c r="B49" s="4"/>
      <c r="C49" s="44"/>
      <c r="D49" s="284"/>
      <c r="E49" s="284"/>
      <c r="F49" s="284"/>
      <c r="G49" s="288" t="s">
        <v>241</v>
      </c>
      <c r="H49" s="289"/>
      <c r="I49" s="289"/>
      <c r="J49" s="290"/>
    </row>
    <row r="50" spans="1:10" ht="4.95" customHeight="1" x14ac:dyDescent="0.3">
      <c r="A50" s="44"/>
      <c r="B50" s="44"/>
      <c r="C50" s="44"/>
      <c r="D50" s="44"/>
      <c r="E50" s="44"/>
      <c r="F50" s="44"/>
      <c r="G50" s="44"/>
      <c r="H50" s="44"/>
      <c r="I50" s="44"/>
    </row>
    <row r="51" spans="1:10" s="130" customFormat="1" ht="12" x14ac:dyDescent="0.25">
      <c r="A51" s="159" t="s">
        <v>257</v>
      </c>
      <c r="B51" s="159"/>
      <c r="C51" s="159"/>
      <c r="D51" s="129"/>
      <c r="E51" s="129"/>
      <c r="F51" s="129"/>
      <c r="G51" s="129"/>
      <c r="H51" s="129"/>
      <c r="I51" s="129"/>
    </row>
    <row r="52" spans="1:10" s="130" customFormat="1" ht="12" x14ac:dyDescent="0.25">
      <c r="A52" s="159" t="s">
        <v>242</v>
      </c>
      <c r="B52" s="159"/>
      <c r="C52" s="159"/>
      <c r="D52" s="129"/>
      <c r="E52" s="129"/>
      <c r="F52" s="129"/>
      <c r="G52" s="129"/>
      <c r="H52" s="129"/>
      <c r="I52" s="129"/>
    </row>
    <row r="53" spans="1:10" s="130" customFormat="1" ht="12" x14ac:dyDescent="0.25">
      <c r="A53" s="159" t="s">
        <v>258</v>
      </c>
      <c r="B53" s="160"/>
      <c r="C53" s="160"/>
    </row>
    <row r="54" spans="1:10" s="130" customFormat="1" ht="12" x14ac:dyDescent="0.25">
      <c r="A54" s="160"/>
      <c r="B54" s="160"/>
      <c r="C54" s="160"/>
    </row>
    <row r="55" spans="1:10" s="130" customFormat="1" ht="12" x14ac:dyDescent="0.25">
      <c r="A55" s="160"/>
      <c r="B55" s="160"/>
      <c r="C55" s="160"/>
    </row>
  </sheetData>
  <sheetProtection algorithmName="SHA-512" hashValue="+PWoiL+wEFM2qf20Rt9BjwBVReqoTb3LKE4cdMUOJlkioLyiTBrKaGKyK37ZloFkvGoUPZkld65WQg9iysdjdw==" saltValue="sokSyYONofLibzmi4ujMAw==" spinCount="100000" sheet="1" objects="1" scenarios="1"/>
  <customSheetViews>
    <customSheetView guid="{4117F1CD-FF87-43B0-A078-090EF831632E}" showPageBreaks="1" showGridLines="0" fitToPage="1">
      <selection activeCell="O12" sqref="O12"/>
      <pageMargins left="0.25" right="0.2" top="0.5" bottom="0.1" header="0.3" footer="0.3"/>
      <printOptions horizontalCentered="1" verticalCentered="1"/>
      <pageSetup scale="82" fitToHeight="2" orientation="portrait" r:id="rId1"/>
    </customSheetView>
    <customSheetView guid="{E865FF6D-9896-4E06-B51A-246D42428865}" fitToPage="1">
      <selection activeCell="D8" sqref="D8"/>
      <pageMargins left="0.25" right="0.2" top="0.5" bottom="0.1" header="0.3" footer="0.3"/>
      <printOptions horizontalCentered="1" verticalCentered="1"/>
      <pageSetup scale="96" fitToHeight="2" orientation="portrait" r:id="rId2"/>
    </customSheetView>
  </customSheetViews>
  <mergeCells count="17">
    <mergeCell ref="D49:F49"/>
    <mergeCell ref="G48:J48"/>
    <mergeCell ref="G49:J49"/>
    <mergeCell ref="E21:H21"/>
    <mergeCell ref="E29:H29"/>
    <mergeCell ref="A22:I22"/>
    <mergeCell ref="A30:I30"/>
    <mergeCell ref="G45:J45"/>
    <mergeCell ref="G46:J46"/>
    <mergeCell ref="G47:J47"/>
    <mergeCell ref="G42:J43"/>
    <mergeCell ref="E38:H38"/>
    <mergeCell ref="C1:E1"/>
    <mergeCell ref="I1:J1"/>
    <mergeCell ref="A4:I4"/>
    <mergeCell ref="A6:J6"/>
    <mergeCell ref="A3:I3"/>
  </mergeCells>
  <printOptions horizontalCentered="1" verticalCentered="1"/>
  <pageMargins left="0.25" right="0.2" top="0.5" bottom="0.1" header="0.3" footer="0.3"/>
  <pageSetup scale="82" fitToHeight="2"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M10"/>
  <sheetViews>
    <sheetView workbookViewId="0">
      <selection activeCell="I15" sqref="I15"/>
    </sheetView>
  </sheetViews>
  <sheetFormatPr defaultRowHeight="14.4" x14ac:dyDescent="0.3"/>
  <sheetData>
    <row r="2" spans="1:13" ht="15" thickBot="1" x14ac:dyDescent="0.35"/>
    <row r="3" spans="1:13" s="237" customFormat="1" ht="21" x14ac:dyDescent="0.4">
      <c r="A3" s="370" t="s">
        <v>403</v>
      </c>
      <c r="B3" s="371"/>
      <c r="C3" s="371"/>
      <c r="D3" s="371"/>
      <c r="E3" s="371"/>
      <c r="F3" s="371"/>
      <c r="G3" s="371"/>
      <c r="H3" s="371"/>
      <c r="I3" s="371"/>
      <c r="J3" s="371"/>
      <c r="K3" s="371"/>
      <c r="L3" s="371"/>
      <c r="M3" s="372"/>
    </row>
    <row r="4" spans="1:13" s="236" customFormat="1" ht="18.600000000000001" thickBot="1" x14ac:dyDescent="0.4">
      <c r="A4" s="373"/>
      <c r="B4" s="374"/>
      <c r="C4" s="374"/>
      <c r="D4" s="374"/>
      <c r="E4" s="374"/>
      <c r="F4" s="374"/>
      <c r="G4" s="374"/>
      <c r="H4" s="374"/>
      <c r="I4" s="374"/>
      <c r="J4" s="374"/>
      <c r="K4" s="374"/>
      <c r="L4" s="374"/>
      <c r="M4" s="375"/>
    </row>
    <row r="5" spans="1:13" s="236" customFormat="1" ht="18" x14ac:dyDescent="0.35"/>
    <row r="6" spans="1:13" ht="23.4" x14ac:dyDescent="0.45">
      <c r="A6" s="236" t="s">
        <v>407</v>
      </c>
      <c r="B6" s="236"/>
      <c r="C6" s="236"/>
      <c r="D6" s="236"/>
      <c r="E6" s="236"/>
      <c r="F6" s="236"/>
      <c r="G6" s="236"/>
      <c r="H6" s="236"/>
      <c r="I6" s="236"/>
      <c r="J6" s="238"/>
      <c r="K6" s="238"/>
      <c r="L6" s="238"/>
    </row>
    <row r="7" spans="1:13" ht="23.4" x14ac:dyDescent="0.45">
      <c r="A7" s="236"/>
      <c r="B7" s="236"/>
      <c r="C7" s="236"/>
      <c r="D7" s="236"/>
      <c r="E7" s="236"/>
      <c r="F7" s="236"/>
      <c r="G7" s="236"/>
      <c r="H7" s="236"/>
      <c r="I7" s="236"/>
      <c r="J7" s="238"/>
      <c r="K7" s="238"/>
      <c r="L7" s="238"/>
    </row>
    <row r="8" spans="1:13" ht="15.6" x14ac:dyDescent="0.3">
      <c r="A8" s="166" t="s">
        <v>404</v>
      </c>
      <c r="B8" s="166"/>
      <c r="C8" s="166"/>
      <c r="D8" s="166"/>
      <c r="E8" s="166"/>
      <c r="F8" s="166"/>
      <c r="G8" s="166"/>
      <c r="H8" s="376" t="s">
        <v>432</v>
      </c>
    </row>
    <row r="10" spans="1:13" ht="15.6" x14ac:dyDescent="0.3">
      <c r="A10" s="166" t="s">
        <v>433</v>
      </c>
      <c r="B10" s="239"/>
      <c r="C10" s="239"/>
      <c r="D10" s="239"/>
      <c r="E10" s="239"/>
      <c r="G10" s="166"/>
      <c r="H10" s="239" t="s">
        <v>434</v>
      </c>
    </row>
  </sheetData>
  <sheetProtection algorithmName="SHA-512" hashValue="KifKVv3uG5gOEitoodCEspASv/0G7PggJpZvRk29U3J6rnaejIWW+9Fj/Oddn9K0N5OORUM7c3/9oKmRkpAWig==" saltValue="RdBoc6CnxP2qur4upDlB8g==" spinCount="100000" sheet="1" objects="1" scenarios="1"/>
  <mergeCells count="1">
    <mergeCell ref="A3:M4"/>
  </mergeCells>
  <hyperlinks>
    <hyperlink ref="H8" r:id="rId1" xr:uid="{632BAAB7-905C-44C0-B3D4-0DC44BEE7D2B}"/>
    <hyperlink ref="H10" r:id="rId2" location="housing-construction" xr:uid="{4A8FCC82-D118-4C76-80D8-0072A1AE9E22}"/>
  </hyperlinks>
  <pageMargins left="0.7" right="0.7" top="0.75" bottom="0.75" header="0.3" footer="0.3"/>
  <pageSetup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53"/>
  <sheetViews>
    <sheetView zoomScale="85" zoomScaleNormal="85" workbookViewId="0">
      <selection activeCell="J33" sqref="J33"/>
    </sheetView>
  </sheetViews>
  <sheetFormatPr defaultRowHeight="14.4" x14ac:dyDescent="0.3"/>
  <cols>
    <col min="2" max="2" width="16.6640625" customWidth="1"/>
    <col min="3" max="3" width="14.6640625" customWidth="1"/>
    <col min="4" max="4" width="6.109375" customWidth="1"/>
    <col min="5" max="5" width="7.88671875" customWidth="1"/>
    <col min="6" max="6" width="11.109375" customWidth="1"/>
    <col min="7" max="33" width="11.6640625" customWidth="1"/>
    <col min="34" max="34" width="11.88671875" customWidth="1"/>
    <col min="35" max="36" width="11.6640625" customWidth="1"/>
  </cols>
  <sheetData>
    <row r="1" spans="1:36" ht="27.6" customHeight="1" x14ac:dyDescent="0.45">
      <c r="A1" s="369" t="s">
        <v>149</v>
      </c>
      <c r="B1" s="369"/>
      <c r="C1" s="365">
        <f>'Unit Information'!C1</f>
        <v>0</v>
      </c>
      <c r="D1" s="366"/>
      <c r="E1" s="366"/>
    </row>
    <row r="2" spans="1:36" ht="30" customHeight="1" x14ac:dyDescent="0.45">
      <c r="A2" s="121" t="s">
        <v>150</v>
      </c>
      <c r="B2" s="121"/>
      <c r="C2" s="122">
        <f>'Unit Information'!I1</f>
        <v>0</v>
      </c>
      <c r="D2" s="97"/>
      <c r="E2" s="97"/>
    </row>
    <row r="3" spans="1:36" ht="15.6" x14ac:dyDescent="0.3">
      <c r="A3" s="367" t="s">
        <v>151</v>
      </c>
      <c r="B3" s="367"/>
      <c r="C3" s="367"/>
      <c r="D3" s="367"/>
      <c r="E3" s="367"/>
      <c r="F3" s="367"/>
      <c r="G3" s="367"/>
      <c r="H3" s="367"/>
      <c r="I3" s="367"/>
      <c r="J3" s="367"/>
      <c r="K3" s="367"/>
      <c r="L3" s="367"/>
      <c r="M3" s="367"/>
      <c r="N3" s="367"/>
      <c r="O3" s="367"/>
      <c r="P3" s="367"/>
      <c r="Q3" s="367"/>
      <c r="R3" s="367"/>
      <c r="S3" s="367"/>
      <c r="T3" s="367"/>
      <c r="U3" s="367"/>
      <c r="V3" s="319"/>
      <c r="W3" s="319"/>
      <c r="X3" s="319"/>
      <c r="Y3" s="319"/>
      <c r="Z3" s="319"/>
    </row>
    <row r="4" spans="1:36" x14ac:dyDescent="0.3">
      <c r="A4" s="368" t="s">
        <v>1</v>
      </c>
      <c r="B4" s="368"/>
      <c r="C4" s="368"/>
      <c r="D4" s="368"/>
      <c r="E4" s="368"/>
      <c r="F4" s="368"/>
      <c r="G4" s="368"/>
      <c r="H4" s="368"/>
      <c r="I4" s="368"/>
      <c r="J4" s="368"/>
      <c r="K4" s="368"/>
      <c r="L4" s="368"/>
      <c r="M4" s="368"/>
      <c r="N4" s="368"/>
      <c r="O4" s="368"/>
      <c r="P4" s="368"/>
      <c r="Q4" s="368"/>
      <c r="R4" s="368"/>
      <c r="S4" s="368"/>
      <c r="T4" s="368"/>
      <c r="U4" s="368"/>
      <c r="V4" s="319"/>
      <c r="W4" s="319"/>
      <c r="X4" s="319"/>
      <c r="Y4" s="319"/>
      <c r="Z4" s="319"/>
    </row>
    <row r="5" spans="1:36" x14ac:dyDescent="0.3">
      <c r="A5" s="75"/>
      <c r="B5" s="75"/>
      <c r="C5" s="75"/>
      <c r="D5" s="75"/>
      <c r="E5" s="75"/>
      <c r="F5" s="75"/>
      <c r="G5" s="75"/>
      <c r="H5" s="75"/>
      <c r="I5" s="75"/>
      <c r="J5" s="75"/>
      <c r="K5" s="75"/>
      <c r="L5" s="75"/>
      <c r="M5" s="75"/>
      <c r="N5" s="75"/>
      <c r="O5" s="75"/>
      <c r="P5" s="75"/>
      <c r="Q5" s="75"/>
      <c r="R5" s="75"/>
      <c r="S5" s="75"/>
      <c r="T5" s="75"/>
      <c r="U5" s="75"/>
      <c r="V5" s="71"/>
      <c r="W5" s="71"/>
      <c r="X5" s="71"/>
      <c r="Y5" s="71"/>
      <c r="Z5" s="71"/>
    </row>
    <row r="6" spans="1:36" x14ac:dyDescent="0.3">
      <c r="A6" s="75"/>
      <c r="B6" s="75"/>
      <c r="C6" s="75"/>
      <c r="D6" s="75"/>
      <c r="E6" s="75"/>
      <c r="F6" s="75"/>
      <c r="G6" s="75"/>
      <c r="H6" s="75"/>
      <c r="I6" s="75"/>
      <c r="J6" s="75"/>
      <c r="K6" s="75"/>
      <c r="L6" s="75"/>
      <c r="M6" s="75"/>
      <c r="N6" s="75"/>
      <c r="O6" s="75"/>
      <c r="P6" s="75"/>
      <c r="Q6" s="75"/>
      <c r="R6" s="75"/>
      <c r="S6" s="75"/>
      <c r="T6" s="75"/>
      <c r="U6" s="75"/>
      <c r="V6" s="71"/>
      <c r="W6" s="71"/>
      <c r="X6" s="71"/>
      <c r="Y6" s="71"/>
      <c r="Z6" s="71"/>
    </row>
    <row r="7" spans="1:36" x14ac:dyDescent="0.3">
      <c r="A7" s="132"/>
      <c r="B7" s="132"/>
      <c r="C7" s="132"/>
      <c r="D7" s="72" t="s">
        <v>152</v>
      </c>
      <c r="E7" s="73">
        <v>0.02</v>
      </c>
      <c r="F7" s="132" t="s">
        <v>153</v>
      </c>
      <c r="G7" s="132" t="s">
        <v>154</v>
      </c>
      <c r="H7" s="132" t="s">
        <v>155</v>
      </c>
      <c r="I7" s="132" t="s">
        <v>156</v>
      </c>
      <c r="J7" s="132" t="s">
        <v>157</v>
      </c>
      <c r="K7" s="132" t="s">
        <v>158</v>
      </c>
      <c r="L7" s="132" t="s">
        <v>159</v>
      </c>
      <c r="M7" s="132" t="s">
        <v>160</v>
      </c>
      <c r="N7" s="132" t="s">
        <v>161</v>
      </c>
      <c r="O7" s="132" t="s">
        <v>162</v>
      </c>
      <c r="P7" s="132" t="s">
        <v>163</v>
      </c>
      <c r="Q7" s="132" t="s">
        <v>164</v>
      </c>
      <c r="R7" s="132" t="s">
        <v>165</v>
      </c>
      <c r="S7" s="132" t="s">
        <v>166</v>
      </c>
      <c r="T7" s="132" t="s">
        <v>167</v>
      </c>
      <c r="U7" s="132" t="s">
        <v>168</v>
      </c>
      <c r="V7" s="94" t="s">
        <v>169</v>
      </c>
      <c r="W7" s="94" t="s">
        <v>170</v>
      </c>
      <c r="X7" s="94" t="s">
        <v>171</v>
      </c>
      <c r="Y7" s="94" t="s">
        <v>172</v>
      </c>
      <c r="Z7" s="94" t="s">
        <v>173</v>
      </c>
      <c r="AA7" s="94" t="s">
        <v>217</v>
      </c>
      <c r="AB7" s="94" t="s">
        <v>218</v>
      </c>
      <c r="AC7" s="94" t="s">
        <v>219</v>
      </c>
      <c r="AD7" s="94" t="s">
        <v>220</v>
      </c>
      <c r="AE7" s="94" t="s">
        <v>221</v>
      </c>
      <c r="AF7" s="94" t="s">
        <v>222</v>
      </c>
      <c r="AG7" s="94" t="s">
        <v>223</v>
      </c>
      <c r="AH7" s="94" t="s">
        <v>224</v>
      </c>
      <c r="AI7" s="94" t="s">
        <v>225</v>
      </c>
      <c r="AJ7" s="94" t="s">
        <v>226</v>
      </c>
    </row>
    <row r="8" spans="1:36" x14ac:dyDescent="0.3">
      <c r="A8" s="74" t="s">
        <v>174</v>
      </c>
      <c r="B8" s="74"/>
      <c r="C8" s="71"/>
      <c r="D8" s="71"/>
      <c r="E8" s="71"/>
      <c r="F8" s="116">
        <f>'Unit Information'!D45</f>
        <v>0</v>
      </c>
      <c r="G8" s="116">
        <f>F8*12</f>
        <v>0</v>
      </c>
      <c r="H8" s="116">
        <f>G8*E7+G8</f>
        <v>0</v>
      </c>
      <c r="I8" s="116">
        <f>H8*E7+H8</f>
        <v>0</v>
      </c>
      <c r="J8" s="116">
        <f>I8*E7+I8</f>
        <v>0</v>
      </c>
      <c r="K8" s="116">
        <f>J8*E7+J8</f>
        <v>0</v>
      </c>
      <c r="L8" s="116">
        <f>K8*E7+K8</f>
        <v>0</v>
      </c>
      <c r="M8" s="116">
        <f>L8*E7+L8</f>
        <v>0</v>
      </c>
      <c r="N8" s="116">
        <f>M8*E7+M8</f>
        <v>0</v>
      </c>
      <c r="O8" s="116">
        <f>N8*E7+N8</f>
        <v>0</v>
      </c>
      <c r="P8" s="116">
        <f>O8*E7+O8</f>
        <v>0</v>
      </c>
      <c r="Q8" s="116">
        <f>P8*E7+P8</f>
        <v>0</v>
      </c>
      <c r="R8" s="116">
        <f>Q8*E7+Q8</f>
        <v>0</v>
      </c>
      <c r="S8" s="116">
        <f>R8*E7+R8</f>
        <v>0</v>
      </c>
      <c r="T8" s="116">
        <f>S8*E7+S8</f>
        <v>0</v>
      </c>
      <c r="U8" s="116">
        <f>T8*E7+T8</f>
        <v>0</v>
      </c>
      <c r="V8" s="116">
        <f>U8*E7+U8</f>
        <v>0</v>
      </c>
      <c r="W8" s="116">
        <f>V8*E7+V8</f>
        <v>0</v>
      </c>
      <c r="X8" s="116">
        <f>W8*E7+W8</f>
        <v>0</v>
      </c>
      <c r="Y8" s="116">
        <f>X8*E7+X8</f>
        <v>0</v>
      </c>
      <c r="Z8" s="116">
        <f>Y8*E7+Y8</f>
        <v>0</v>
      </c>
      <c r="AA8" s="116">
        <f>Z8*E7+Z8</f>
        <v>0</v>
      </c>
      <c r="AB8" s="116">
        <f>AA8*E7+AA8</f>
        <v>0</v>
      </c>
      <c r="AC8" s="116">
        <f>AB8*E7+AB8</f>
        <v>0</v>
      </c>
      <c r="AD8" s="116">
        <f>AC8*E7+AC8</f>
        <v>0</v>
      </c>
      <c r="AE8" s="116">
        <f>AD8*E7+AD8</f>
        <v>0</v>
      </c>
      <c r="AF8" s="116">
        <f>AE8*E7+AE8</f>
        <v>0</v>
      </c>
      <c r="AG8" s="116">
        <f>AF8*E7+AF8</f>
        <v>0</v>
      </c>
      <c r="AH8" s="116">
        <f>AG8*E7+AG8</f>
        <v>0</v>
      </c>
      <c r="AI8" s="116">
        <f>AH8*E7+AH8</f>
        <v>0</v>
      </c>
      <c r="AJ8" s="116">
        <f>AI8*E7+AI8</f>
        <v>0</v>
      </c>
    </row>
    <row r="9" spans="1:36" x14ac:dyDescent="0.3">
      <c r="A9" s="74" t="s">
        <v>175</v>
      </c>
      <c r="B9" s="74"/>
      <c r="C9" s="71"/>
      <c r="D9" s="71"/>
      <c r="E9" s="73">
        <v>7.0000000000000007E-2</v>
      </c>
      <c r="F9" s="116">
        <f>F8*E9*-1</f>
        <v>0</v>
      </c>
      <c r="G9" s="116">
        <f t="shared" ref="G9:G10" si="0">F9*12</f>
        <v>0</v>
      </c>
      <c r="H9" s="116">
        <f>-H8*$E9</f>
        <v>0</v>
      </c>
      <c r="I9" s="116">
        <f t="shared" ref="I9:Z9" si="1">-I8*$E9</f>
        <v>0</v>
      </c>
      <c r="J9" s="116">
        <f t="shared" si="1"/>
        <v>0</v>
      </c>
      <c r="K9" s="116">
        <f t="shared" si="1"/>
        <v>0</v>
      </c>
      <c r="L9" s="116">
        <f t="shared" si="1"/>
        <v>0</v>
      </c>
      <c r="M9" s="116">
        <f t="shared" si="1"/>
        <v>0</v>
      </c>
      <c r="N9" s="116">
        <f t="shared" si="1"/>
        <v>0</v>
      </c>
      <c r="O9" s="116">
        <f t="shared" si="1"/>
        <v>0</v>
      </c>
      <c r="P9" s="116">
        <f t="shared" si="1"/>
        <v>0</v>
      </c>
      <c r="Q9" s="116">
        <f t="shared" si="1"/>
        <v>0</v>
      </c>
      <c r="R9" s="116">
        <f t="shared" si="1"/>
        <v>0</v>
      </c>
      <c r="S9" s="116">
        <f t="shared" si="1"/>
        <v>0</v>
      </c>
      <c r="T9" s="116">
        <f t="shared" si="1"/>
        <v>0</v>
      </c>
      <c r="U9" s="116">
        <f t="shared" si="1"/>
        <v>0</v>
      </c>
      <c r="V9" s="116">
        <f t="shared" si="1"/>
        <v>0</v>
      </c>
      <c r="W9" s="116">
        <f t="shared" si="1"/>
        <v>0</v>
      </c>
      <c r="X9" s="116">
        <f t="shared" si="1"/>
        <v>0</v>
      </c>
      <c r="Y9" s="116">
        <f t="shared" si="1"/>
        <v>0</v>
      </c>
      <c r="Z9" s="116">
        <f t="shared" si="1"/>
        <v>0</v>
      </c>
      <c r="AA9" s="116">
        <f t="shared" ref="AA9:AJ9" si="2">-AA8*$E9</f>
        <v>0</v>
      </c>
      <c r="AB9" s="116">
        <f t="shared" si="2"/>
        <v>0</v>
      </c>
      <c r="AC9" s="116">
        <f t="shared" si="2"/>
        <v>0</v>
      </c>
      <c r="AD9" s="116">
        <f t="shared" si="2"/>
        <v>0</v>
      </c>
      <c r="AE9" s="116">
        <f t="shared" si="2"/>
        <v>0</v>
      </c>
      <c r="AF9" s="116">
        <f t="shared" si="2"/>
        <v>0</v>
      </c>
      <c r="AG9" s="116">
        <f t="shared" si="2"/>
        <v>0</v>
      </c>
      <c r="AH9" s="116">
        <f t="shared" si="2"/>
        <v>0</v>
      </c>
      <c r="AI9" s="116">
        <f t="shared" si="2"/>
        <v>0</v>
      </c>
      <c r="AJ9" s="116">
        <f t="shared" si="2"/>
        <v>0</v>
      </c>
    </row>
    <row r="10" spans="1:36" x14ac:dyDescent="0.3">
      <c r="A10" s="74" t="s">
        <v>176</v>
      </c>
      <c r="B10" s="74"/>
      <c r="C10" s="71"/>
      <c r="D10" s="71"/>
      <c r="E10" s="71"/>
      <c r="F10" s="116">
        <f>'Unit Information'!D48</f>
        <v>0</v>
      </c>
      <c r="G10" s="116">
        <f t="shared" si="0"/>
        <v>0</v>
      </c>
      <c r="H10" s="116">
        <f>G10*$E7+G10</f>
        <v>0</v>
      </c>
      <c r="I10" s="116">
        <f t="shared" ref="I10:Z10" si="3">H10*$E7+H10</f>
        <v>0</v>
      </c>
      <c r="J10" s="116">
        <f t="shared" si="3"/>
        <v>0</v>
      </c>
      <c r="K10" s="116">
        <f t="shared" si="3"/>
        <v>0</v>
      </c>
      <c r="L10" s="116">
        <f t="shared" si="3"/>
        <v>0</v>
      </c>
      <c r="M10" s="116">
        <f t="shared" si="3"/>
        <v>0</v>
      </c>
      <c r="N10" s="116">
        <f t="shared" si="3"/>
        <v>0</v>
      </c>
      <c r="O10" s="116">
        <f t="shared" si="3"/>
        <v>0</v>
      </c>
      <c r="P10" s="116">
        <f t="shared" si="3"/>
        <v>0</v>
      </c>
      <c r="Q10" s="116">
        <f t="shared" si="3"/>
        <v>0</v>
      </c>
      <c r="R10" s="116">
        <f t="shared" si="3"/>
        <v>0</v>
      </c>
      <c r="S10" s="116">
        <f t="shared" si="3"/>
        <v>0</v>
      </c>
      <c r="T10" s="116">
        <f t="shared" si="3"/>
        <v>0</v>
      </c>
      <c r="U10" s="116">
        <f t="shared" si="3"/>
        <v>0</v>
      </c>
      <c r="V10" s="116">
        <f t="shared" si="3"/>
        <v>0</v>
      </c>
      <c r="W10" s="116">
        <f t="shared" si="3"/>
        <v>0</v>
      </c>
      <c r="X10" s="116">
        <f t="shared" si="3"/>
        <v>0</v>
      </c>
      <c r="Y10" s="116">
        <f t="shared" si="3"/>
        <v>0</v>
      </c>
      <c r="Z10" s="116">
        <f t="shared" si="3"/>
        <v>0</v>
      </c>
      <c r="AA10" s="116">
        <f t="shared" ref="AA10" si="4">Z10*$E7+Z10</f>
        <v>0</v>
      </c>
      <c r="AB10" s="116">
        <f t="shared" ref="AB10" si="5">AA10*$E7+AA10</f>
        <v>0</v>
      </c>
      <c r="AC10" s="116">
        <f t="shared" ref="AC10" si="6">AB10*$E7+AB10</f>
        <v>0</v>
      </c>
      <c r="AD10" s="116">
        <f t="shared" ref="AD10" si="7">AC10*$E7+AC10</f>
        <v>0</v>
      </c>
      <c r="AE10" s="116">
        <f t="shared" ref="AE10" si="8">AD10*$E7+AD10</f>
        <v>0</v>
      </c>
      <c r="AF10" s="116">
        <f t="shared" ref="AF10" si="9">AE10*$E7+AE10</f>
        <v>0</v>
      </c>
      <c r="AG10" s="116">
        <f t="shared" ref="AG10" si="10">AF10*$E7+AF10</f>
        <v>0</v>
      </c>
      <c r="AH10" s="116">
        <f t="shared" ref="AH10" si="11">AG10*$E7+AG10</f>
        <v>0</v>
      </c>
      <c r="AI10" s="116">
        <f t="shared" ref="AI10" si="12">AH10*$E7+AH10</f>
        <v>0</v>
      </c>
      <c r="AJ10" s="116">
        <f t="shared" ref="AJ10" si="13">AI10*$E7+AI10</f>
        <v>0</v>
      </c>
    </row>
    <row r="11" spans="1:36" x14ac:dyDescent="0.3">
      <c r="A11" s="71"/>
      <c r="B11" s="71"/>
      <c r="C11" s="71"/>
      <c r="D11" s="71"/>
      <c r="E11" s="71"/>
      <c r="F11" s="99"/>
      <c r="G11" s="99"/>
      <c r="H11" s="99"/>
      <c r="I11" s="99"/>
      <c r="J11" s="99"/>
      <c r="K11" s="99"/>
      <c r="L11" s="99"/>
      <c r="M11" s="99"/>
      <c r="N11" s="99"/>
      <c r="O11" s="99"/>
      <c r="P11" s="99"/>
      <c r="Q11" s="99"/>
      <c r="R11" s="99"/>
      <c r="S11" s="99"/>
      <c r="T11" s="99"/>
      <c r="U11" s="99"/>
      <c r="V11" s="96"/>
      <c r="W11" s="96"/>
      <c r="X11" s="96"/>
      <c r="Y11" s="96"/>
      <c r="Z11" s="96"/>
      <c r="AA11" s="96"/>
      <c r="AB11" s="96"/>
      <c r="AC11" s="96"/>
      <c r="AD11" s="96"/>
      <c r="AE11" s="96"/>
      <c r="AF11" s="96"/>
      <c r="AG11" s="96"/>
      <c r="AH11" s="96"/>
      <c r="AI11" s="96"/>
      <c r="AJ11" s="96"/>
    </row>
    <row r="12" spans="1:36" ht="15" thickBot="1" x14ac:dyDescent="0.35">
      <c r="A12" s="77" t="s">
        <v>177</v>
      </c>
      <c r="B12" s="77"/>
      <c r="C12" s="77"/>
      <c r="D12" s="77"/>
      <c r="E12" s="78"/>
      <c r="F12" s="117">
        <f>SUM(F8:F11)</f>
        <v>0</v>
      </c>
      <c r="G12" s="117">
        <f>SUM(G8:G11)</f>
        <v>0</v>
      </c>
      <c r="H12" s="117">
        <f>SUM(H8:H11)</f>
        <v>0</v>
      </c>
      <c r="I12" s="117">
        <f t="shared" ref="I12:Z12" si="14">SUM(I8:I11)</f>
        <v>0</v>
      </c>
      <c r="J12" s="117">
        <f t="shared" si="14"/>
        <v>0</v>
      </c>
      <c r="K12" s="117">
        <f t="shared" si="14"/>
        <v>0</v>
      </c>
      <c r="L12" s="117">
        <f t="shared" si="14"/>
        <v>0</v>
      </c>
      <c r="M12" s="117">
        <f t="shared" si="14"/>
        <v>0</v>
      </c>
      <c r="N12" s="117">
        <f t="shared" si="14"/>
        <v>0</v>
      </c>
      <c r="O12" s="117">
        <f t="shared" si="14"/>
        <v>0</v>
      </c>
      <c r="P12" s="117">
        <f t="shared" si="14"/>
        <v>0</v>
      </c>
      <c r="Q12" s="117">
        <f t="shared" si="14"/>
        <v>0</v>
      </c>
      <c r="R12" s="117">
        <f t="shared" si="14"/>
        <v>0</v>
      </c>
      <c r="S12" s="117">
        <f t="shared" si="14"/>
        <v>0</v>
      </c>
      <c r="T12" s="117">
        <f t="shared" si="14"/>
        <v>0</v>
      </c>
      <c r="U12" s="117">
        <f t="shared" si="14"/>
        <v>0</v>
      </c>
      <c r="V12" s="117">
        <f t="shared" si="14"/>
        <v>0</v>
      </c>
      <c r="W12" s="117">
        <f t="shared" si="14"/>
        <v>0</v>
      </c>
      <c r="X12" s="117">
        <f t="shared" si="14"/>
        <v>0</v>
      </c>
      <c r="Y12" s="117">
        <f t="shared" si="14"/>
        <v>0</v>
      </c>
      <c r="Z12" s="117">
        <f t="shared" si="14"/>
        <v>0</v>
      </c>
      <c r="AA12" s="117">
        <f t="shared" ref="AA12:AJ12" si="15">SUM(AA8:AA11)</f>
        <v>0</v>
      </c>
      <c r="AB12" s="117">
        <f t="shared" si="15"/>
        <v>0</v>
      </c>
      <c r="AC12" s="117">
        <f t="shared" si="15"/>
        <v>0</v>
      </c>
      <c r="AD12" s="117">
        <f t="shared" si="15"/>
        <v>0</v>
      </c>
      <c r="AE12" s="117">
        <f t="shared" si="15"/>
        <v>0</v>
      </c>
      <c r="AF12" s="117">
        <f t="shared" si="15"/>
        <v>0</v>
      </c>
      <c r="AG12" s="117">
        <f t="shared" si="15"/>
        <v>0</v>
      </c>
      <c r="AH12" s="117">
        <f t="shared" si="15"/>
        <v>0</v>
      </c>
      <c r="AI12" s="117">
        <f t="shared" si="15"/>
        <v>0</v>
      </c>
      <c r="AJ12" s="117">
        <f t="shared" si="15"/>
        <v>0</v>
      </c>
    </row>
    <row r="13" spans="1:36" ht="15" thickTop="1" x14ac:dyDescent="0.3">
      <c r="A13" s="79"/>
      <c r="B13" s="79"/>
      <c r="C13" s="79"/>
      <c r="D13" s="79"/>
      <c r="E13" s="71"/>
      <c r="F13" s="71"/>
      <c r="G13" s="71"/>
      <c r="H13" s="71"/>
      <c r="I13" s="71"/>
      <c r="J13" s="71"/>
      <c r="K13" s="71"/>
      <c r="L13" s="71"/>
      <c r="M13" s="71"/>
      <c r="N13" s="71"/>
      <c r="O13" s="71"/>
      <c r="P13" s="71"/>
      <c r="Q13" s="71"/>
      <c r="R13" s="71"/>
      <c r="S13" s="71"/>
      <c r="T13" s="71"/>
      <c r="U13" s="71"/>
      <c r="V13" s="95"/>
      <c r="W13" s="95"/>
      <c r="X13" s="95"/>
      <c r="Y13" s="95"/>
      <c r="Z13" s="95"/>
      <c r="AA13" s="95"/>
      <c r="AB13" s="95"/>
      <c r="AC13" s="95"/>
      <c r="AD13" s="95"/>
      <c r="AE13" s="95"/>
      <c r="AF13" s="95"/>
      <c r="AG13" s="95"/>
      <c r="AH13" s="95"/>
      <c r="AI13" s="95"/>
      <c r="AJ13" s="95"/>
    </row>
    <row r="14" spans="1:36" x14ac:dyDescent="0.3">
      <c r="A14" s="132"/>
      <c r="B14" s="132"/>
      <c r="C14" s="132"/>
      <c r="D14" s="72" t="s">
        <v>178</v>
      </c>
      <c r="E14" s="73">
        <v>0.03</v>
      </c>
      <c r="F14" s="132" t="s">
        <v>153</v>
      </c>
      <c r="G14" s="132" t="s">
        <v>154</v>
      </c>
      <c r="H14" s="132" t="s">
        <v>155</v>
      </c>
      <c r="I14" s="132" t="s">
        <v>156</v>
      </c>
      <c r="J14" s="132" t="s">
        <v>157</v>
      </c>
      <c r="K14" s="132" t="s">
        <v>158</v>
      </c>
      <c r="L14" s="132" t="s">
        <v>159</v>
      </c>
      <c r="M14" s="132" t="s">
        <v>160</v>
      </c>
      <c r="N14" s="132" t="s">
        <v>161</v>
      </c>
      <c r="O14" s="132" t="s">
        <v>162</v>
      </c>
      <c r="P14" s="132" t="s">
        <v>163</v>
      </c>
      <c r="Q14" s="132" t="s">
        <v>164</v>
      </c>
      <c r="R14" s="132" t="s">
        <v>165</v>
      </c>
      <c r="S14" s="132" t="s">
        <v>166</v>
      </c>
      <c r="T14" s="132" t="s">
        <v>167</v>
      </c>
      <c r="U14" s="132" t="s">
        <v>168</v>
      </c>
      <c r="V14" s="94" t="s">
        <v>169</v>
      </c>
      <c r="W14" s="94" t="s">
        <v>170</v>
      </c>
      <c r="X14" s="94" t="s">
        <v>171</v>
      </c>
      <c r="Y14" s="94" t="s">
        <v>172</v>
      </c>
      <c r="Z14" s="94" t="s">
        <v>173</v>
      </c>
      <c r="AA14" s="94" t="s">
        <v>217</v>
      </c>
      <c r="AB14" s="94" t="s">
        <v>218</v>
      </c>
      <c r="AC14" s="94" t="s">
        <v>219</v>
      </c>
      <c r="AD14" s="94" t="s">
        <v>220</v>
      </c>
      <c r="AE14" s="94" t="s">
        <v>221</v>
      </c>
      <c r="AF14" s="94" t="s">
        <v>222</v>
      </c>
      <c r="AG14" s="94" t="s">
        <v>223</v>
      </c>
      <c r="AH14" s="94" t="s">
        <v>224</v>
      </c>
      <c r="AI14" s="94" t="s">
        <v>225</v>
      </c>
      <c r="AJ14" s="94" t="s">
        <v>226</v>
      </c>
    </row>
    <row r="15" spans="1:36" x14ac:dyDescent="0.3">
      <c r="A15" s="74" t="s">
        <v>179</v>
      </c>
      <c r="B15" s="74"/>
      <c r="C15" s="71"/>
      <c r="D15" s="71"/>
      <c r="E15" s="71"/>
      <c r="F15" s="116">
        <f>'Operating Expenses'!E13/12</f>
        <v>0</v>
      </c>
      <c r="G15" s="116">
        <f t="shared" ref="G15:G20" si="16">F15*12</f>
        <v>0</v>
      </c>
      <c r="H15" s="116">
        <f>G15*E14+G15</f>
        <v>0</v>
      </c>
      <c r="I15" s="116">
        <f>H15*E14+H15</f>
        <v>0</v>
      </c>
      <c r="J15" s="116">
        <f>I15*E14+I15</f>
        <v>0</v>
      </c>
      <c r="K15" s="116">
        <f>J15*E14+J15</f>
        <v>0</v>
      </c>
      <c r="L15" s="116">
        <f>K15*E14+K15</f>
        <v>0</v>
      </c>
      <c r="M15" s="116">
        <f>L15*E14+L15</f>
        <v>0</v>
      </c>
      <c r="N15" s="116">
        <f>M15*E14+M15</f>
        <v>0</v>
      </c>
      <c r="O15" s="116">
        <f>N15*E14+N15</f>
        <v>0</v>
      </c>
      <c r="P15" s="116">
        <f>O15*E14+O15</f>
        <v>0</v>
      </c>
      <c r="Q15" s="116">
        <f>P15*E14+P15</f>
        <v>0</v>
      </c>
      <c r="R15" s="116">
        <f>Q15*E14+Q15</f>
        <v>0</v>
      </c>
      <c r="S15" s="116">
        <f>R15*E14+R15</f>
        <v>0</v>
      </c>
      <c r="T15" s="116">
        <f>S15*E14+S15</f>
        <v>0</v>
      </c>
      <c r="U15" s="116">
        <f>T15*E14+T15</f>
        <v>0</v>
      </c>
      <c r="V15" s="193">
        <f>U15*E14+U15</f>
        <v>0</v>
      </c>
      <c r="W15" s="193">
        <f>V15*E14+V15</f>
        <v>0</v>
      </c>
      <c r="X15" s="193">
        <f>W15*E14+W15</f>
        <v>0</v>
      </c>
      <c r="Y15" s="193">
        <f>X15*E14+X15</f>
        <v>0</v>
      </c>
      <c r="Z15" s="193">
        <f>Y15*E14+Y15</f>
        <v>0</v>
      </c>
      <c r="AA15" s="193">
        <f>Z15*E14+Z15</f>
        <v>0</v>
      </c>
      <c r="AB15" s="193">
        <f>AA15*E14+AA15</f>
        <v>0</v>
      </c>
      <c r="AC15" s="193">
        <f>AB15*E14+AB15</f>
        <v>0</v>
      </c>
      <c r="AD15" s="193">
        <f>AC15*E14+AC15</f>
        <v>0</v>
      </c>
      <c r="AE15" s="193">
        <f>AD15*E14+AD15</f>
        <v>0</v>
      </c>
      <c r="AF15" s="193">
        <f>AE15*KE14+AE15</f>
        <v>0</v>
      </c>
      <c r="AG15" s="193">
        <f>AF15*E14+AF15</f>
        <v>0</v>
      </c>
      <c r="AH15" s="193">
        <f>AG15*E14+AG15</f>
        <v>0</v>
      </c>
      <c r="AI15" s="193">
        <f>AH15*E14+AH15</f>
        <v>0</v>
      </c>
      <c r="AJ15" s="193">
        <f>AI15*E14+AI15</f>
        <v>0</v>
      </c>
    </row>
    <row r="16" spans="1:36" x14ac:dyDescent="0.3">
      <c r="A16" s="136" t="s">
        <v>234</v>
      </c>
      <c r="B16" s="139"/>
      <c r="C16" s="137"/>
      <c r="D16" s="71"/>
      <c r="E16" s="71"/>
      <c r="F16" s="116">
        <f>'Operating Expenses'!E15/12</f>
        <v>0</v>
      </c>
      <c r="G16" s="116">
        <f t="shared" si="16"/>
        <v>0</v>
      </c>
      <c r="H16" s="116">
        <f>G16</f>
        <v>0</v>
      </c>
      <c r="I16" s="116">
        <f t="shared" ref="I16:Z16" si="17">H16</f>
        <v>0</v>
      </c>
      <c r="J16" s="116">
        <f t="shared" si="17"/>
        <v>0</v>
      </c>
      <c r="K16" s="116">
        <f t="shared" si="17"/>
        <v>0</v>
      </c>
      <c r="L16" s="116">
        <f t="shared" si="17"/>
        <v>0</v>
      </c>
      <c r="M16" s="116">
        <f t="shared" si="17"/>
        <v>0</v>
      </c>
      <c r="N16" s="116">
        <f t="shared" si="17"/>
        <v>0</v>
      </c>
      <c r="O16" s="116">
        <f t="shared" si="17"/>
        <v>0</v>
      </c>
      <c r="P16" s="116">
        <f t="shared" si="17"/>
        <v>0</v>
      </c>
      <c r="Q16" s="116">
        <f t="shared" si="17"/>
        <v>0</v>
      </c>
      <c r="R16" s="116">
        <f t="shared" si="17"/>
        <v>0</v>
      </c>
      <c r="S16" s="116">
        <f t="shared" si="17"/>
        <v>0</v>
      </c>
      <c r="T16" s="116">
        <f t="shared" si="17"/>
        <v>0</v>
      </c>
      <c r="U16" s="116">
        <f t="shared" si="17"/>
        <v>0</v>
      </c>
      <c r="V16" s="193">
        <f t="shared" si="17"/>
        <v>0</v>
      </c>
      <c r="W16" s="193">
        <f t="shared" si="17"/>
        <v>0</v>
      </c>
      <c r="X16" s="193">
        <f t="shared" si="17"/>
        <v>0</v>
      </c>
      <c r="Y16" s="193">
        <f t="shared" si="17"/>
        <v>0</v>
      </c>
      <c r="Z16" s="193">
        <f t="shared" si="17"/>
        <v>0</v>
      </c>
      <c r="AA16" s="193">
        <f t="shared" ref="AA16" si="18">Z16</f>
        <v>0</v>
      </c>
      <c r="AB16" s="193">
        <f t="shared" ref="AB16" si="19">AA16</f>
        <v>0</v>
      </c>
      <c r="AC16" s="193">
        <f t="shared" ref="AC16" si="20">AB16</f>
        <v>0</v>
      </c>
      <c r="AD16" s="193">
        <f t="shared" ref="AD16" si="21">AC16</f>
        <v>0</v>
      </c>
      <c r="AE16" s="193">
        <f t="shared" ref="AE16" si="22">AD16</f>
        <v>0</v>
      </c>
      <c r="AF16" s="193">
        <f t="shared" ref="AF16" si="23">AE16</f>
        <v>0</v>
      </c>
      <c r="AG16" s="193">
        <f t="shared" ref="AG16" si="24">AF16</f>
        <v>0</v>
      </c>
      <c r="AH16" s="193">
        <f t="shared" ref="AH16" si="25">AG16</f>
        <v>0</v>
      </c>
      <c r="AI16" s="193">
        <f t="shared" ref="AI16" si="26">AH16</f>
        <v>0</v>
      </c>
      <c r="AJ16" s="193">
        <f t="shared" ref="AJ16" si="27">AI16</f>
        <v>0</v>
      </c>
    </row>
    <row r="17" spans="1:36" x14ac:dyDescent="0.3">
      <c r="A17" s="136" t="s">
        <v>235</v>
      </c>
      <c r="B17" s="139"/>
      <c r="C17" s="137"/>
      <c r="D17" s="71"/>
      <c r="E17" s="71"/>
      <c r="F17" s="116">
        <f>'Operating Expenses'!E17/12</f>
        <v>0</v>
      </c>
      <c r="G17" s="116">
        <f>$F$17*12</f>
        <v>0</v>
      </c>
      <c r="H17" s="116">
        <f t="shared" ref="H17:L17" si="28">$F$17*12</f>
        <v>0</v>
      </c>
      <c r="I17" s="116">
        <f t="shared" si="28"/>
        <v>0</v>
      </c>
      <c r="J17" s="116">
        <f t="shared" si="28"/>
        <v>0</v>
      </c>
      <c r="K17" s="116">
        <f t="shared" si="28"/>
        <v>0</v>
      </c>
      <c r="L17" s="116">
        <f t="shared" si="28"/>
        <v>0</v>
      </c>
      <c r="M17" s="116"/>
      <c r="N17" s="116"/>
      <c r="O17" s="116"/>
      <c r="P17" s="116"/>
      <c r="Q17" s="116"/>
      <c r="R17" s="116"/>
      <c r="S17" s="116"/>
      <c r="T17" s="116"/>
      <c r="U17" s="116"/>
      <c r="V17" s="193"/>
      <c r="W17" s="193"/>
      <c r="X17" s="193"/>
      <c r="Y17" s="193"/>
      <c r="Z17" s="193"/>
      <c r="AA17" s="193"/>
      <c r="AB17" s="193"/>
      <c r="AC17" s="193"/>
      <c r="AD17" s="193"/>
      <c r="AE17" s="193"/>
      <c r="AF17" s="193"/>
      <c r="AG17" s="193"/>
      <c r="AH17" s="193"/>
      <c r="AI17" s="193"/>
      <c r="AJ17" s="193"/>
    </row>
    <row r="18" spans="1:36" x14ac:dyDescent="0.3">
      <c r="A18" s="74" t="s">
        <v>180</v>
      </c>
      <c r="B18" s="74"/>
      <c r="C18" s="71"/>
      <c r="D18" s="71"/>
      <c r="E18" s="71"/>
      <c r="F18" s="116">
        <f>'Operating Expenses'!E30/12</f>
        <v>0</v>
      </c>
      <c r="G18" s="116">
        <f t="shared" si="16"/>
        <v>0</v>
      </c>
      <c r="H18" s="116">
        <f>G18*E14+G18</f>
        <v>0</v>
      </c>
      <c r="I18" s="116">
        <f>H18*E14+H18</f>
        <v>0</v>
      </c>
      <c r="J18" s="116">
        <f>I18*E14+I18</f>
        <v>0</v>
      </c>
      <c r="K18" s="116">
        <f>J18*E14+J18</f>
        <v>0</v>
      </c>
      <c r="L18" s="116">
        <f>K18*E14+K18</f>
        <v>0</v>
      </c>
      <c r="M18" s="116">
        <f>L18*E14+L18</f>
        <v>0</v>
      </c>
      <c r="N18" s="116">
        <f>M18*E14+M18</f>
        <v>0</v>
      </c>
      <c r="O18" s="116">
        <f>N18*E14+N18</f>
        <v>0</v>
      </c>
      <c r="P18" s="116">
        <f>O18*E14+O18</f>
        <v>0</v>
      </c>
      <c r="Q18" s="116">
        <f>P18*E14+P18</f>
        <v>0</v>
      </c>
      <c r="R18" s="116">
        <f>Q18*E14+Q18</f>
        <v>0</v>
      </c>
      <c r="S18" s="116">
        <f>R18*E14+R18</f>
        <v>0</v>
      </c>
      <c r="T18" s="116">
        <f>S18*E14+S18</f>
        <v>0</v>
      </c>
      <c r="U18" s="116">
        <f>T18*E14+T18</f>
        <v>0</v>
      </c>
      <c r="V18" s="193">
        <f>U18*E14+U18</f>
        <v>0</v>
      </c>
      <c r="W18" s="193">
        <f>V18*E14+V18</f>
        <v>0</v>
      </c>
      <c r="X18" s="193">
        <f>W18*E14+W18</f>
        <v>0</v>
      </c>
      <c r="Y18" s="193">
        <f>X18*E14+X18</f>
        <v>0</v>
      </c>
      <c r="Z18" s="193">
        <f>Y18*E14+Y18</f>
        <v>0</v>
      </c>
      <c r="AA18" s="193">
        <f>Z18*E14+Z18</f>
        <v>0</v>
      </c>
      <c r="AB18" s="193">
        <f>AA18*E14+AA18</f>
        <v>0</v>
      </c>
      <c r="AC18" s="193">
        <f>AB18*E14+AB18</f>
        <v>0</v>
      </c>
      <c r="AD18" s="193">
        <f>AC18*E14+AC18</f>
        <v>0</v>
      </c>
      <c r="AE18" s="193">
        <f>AD18*E14+AD18</f>
        <v>0</v>
      </c>
      <c r="AF18" s="193">
        <f>AE18*E14+AE18</f>
        <v>0</v>
      </c>
      <c r="AG18" s="193">
        <f>AF18*E14+AF18</f>
        <v>0</v>
      </c>
      <c r="AH18" s="193">
        <f>AG18*E14+AG18</f>
        <v>0</v>
      </c>
      <c r="AI18" s="193">
        <f>AH18*E14+AH18</f>
        <v>0</v>
      </c>
      <c r="AJ18" s="193">
        <f>AI18*E14+AI18</f>
        <v>0</v>
      </c>
    </row>
    <row r="19" spans="1:36" x14ac:dyDescent="0.3">
      <c r="A19" s="74" t="s">
        <v>181</v>
      </c>
      <c r="B19" s="74"/>
      <c r="C19" s="71"/>
      <c r="D19" s="71"/>
      <c r="E19" s="71"/>
      <c r="F19" s="116">
        <f>'Operating Expenses'!E40/12</f>
        <v>0</v>
      </c>
      <c r="G19" s="116">
        <f t="shared" si="16"/>
        <v>0</v>
      </c>
      <c r="H19" s="116">
        <f>G19*E14+G19</f>
        <v>0</v>
      </c>
      <c r="I19" s="116">
        <f>H19*E14+H19</f>
        <v>0</v>
      </c>
      <c r="J19" s="116">
        <f>I19*E14+I19</f>
        <v>0</v>
      </c>
      <c r="K19" s="116">
        <f>J19*E14+J19</f>
        <v>0</v>
      </c>
      <c r="L19" s="116">
        <f>K19*E14+K19</f>
        <v>0</v>
      </c>
      <c r="M19" s="116">
        <f>L19*E14+L19</f>
        <v>0</v>
      </c>
      <c r="N19" s="116">
        <f>M19*E14+M19</f>
        <v>0</v>
      </c>
      <c r="O19" s="116">
        <f>N19*E14+N19</f>
        <v>0</v>
      </c>
      <c r="P19" s="116">
        <f>O19*E14+O19</f>
        <v>0</v>
      </c>
      <c r="Q19" s="116">
        <f>P19*E14+P19</f>
        <v>0</v>
      </c>
      <c r="R19" s="116">
        <f>Q19*E14+Q19</f>
        <v>0</v>
      </c>
      <c r="S19" s="116">
        <f>R19*E14+R19</f>
        <v>0</v>
      </c>
      <c r="T19" s="116">
        <f>S19*E14+S19</f>
        <v>0</v>
      </c>
      <c r="U19" s="116">
        <f>T19*E14+T19</f>
        <v>0</v>
      </c>
      <c r="V19" s="193">
        <f>U19*E14+U19</f>
        <v>0</v>
      </c>
      <c r="W19" s="193">
        <f>V19*E14+V19</f>
        <v>0</v>
      </c>
      <c r="X19" s="193">
        <f>W19*E14+W19</f>
        <v>0</v>
      </c>
      <c r="Y19" s="193">
        <f>X19*E14+X19</f>
        <v>0</v>
      </c>
      <c r="Z19" s="193">
        <f>Y19*E14+Y19</f>
        <v>0</v>
      </c>
      <c r="AA19" s="193">
        <f>Z19*E14+Z19</f>
        <v>0</v>
      </c>
      <c r="AB19" s="193">
        <f>AA19*E14+AA19</f>
        <v>0</v>
      </c>
      <c r="AC19" s="193">
        <f>AB19*E14+AB19</f>
        <v>0</v>
      </c>
      <c r="AD19" s="193">
        <f>AC19*E14+AC19</f>
        <v>0</v>
      </c>
      <c r="AE19" s="193">
        <f>AD19*E14+AD19</f>
        <v>0</v>
      </c>
      <c r="AF19" s="193">
        <f>AE19*E14+AE19</f>
        <v>0</v>
      </c>
      <c r="AG19" s="193">
        <f>AF19*E14+AF19</f>
        <v>0</v>
      </c>
      <c r="AH19" s="193">
        <f>AG19*E14+AG19</f>
        <v>0</v>
      </c>
      <c r="AI19" s="193">
        <f>AH19*E14+AH19</f>
        <v>0</v>
      </c>
      <c r="AJ19" s="193">
        <f>AI19*E14+AI19</f>
        <v>0</v>
      </c>
    </row>
    <row r="20" spans="1:36" x14ac:dyDescent="0.3">
      <c r="A20" s="74" t="s">
        <v>182</v>
      </c>
      <c r="B20" s="74"/>
      <c r="C20" s="71"/>
      <c r="D20" s="71"/>
      <c r="E20" s="71"/>
      <c r="F20" s="116">
        <f>'Operating Expenses'!E48/12</f>
        <v>0</v>
      </c>
      <c r="G20" s="116">
        <f t="shared" si="16"/>
        <v>0</v>
      </c>
      <c r="H20" s="116">
        <f>G20*E14+G20</f>
        <v>0</v>
      </c>
      <c r="I20" s="116">
        <f>H20*E14+H20</f>
        <v>0</v>
      </c>
      <c r="J20" s="116">
        <f>I20*E14+I20</f>
        <v>0</v>
      </c>
      <c r="K20" s="116">
        <f>J20*E14+J20</f>
        <v>0</v>
      </c>
      <c r="L20" s="116">
        <f>K20*E14+K20</f>
        <v>0</v>
      </c>
      <c r="M20" s="116">
        <f>L20*E14+L20</f>
        <v>0</v>
      </c>
      <c r="N20" s="116">
        <f>M20*E14+M20</f>
        <v>0</v>
      </c>
      <c r="O20" s="116">
        <f>N20*E14+N20</f>
        <v>0</v>
      </c>
      <c r="P20" s="116">
        <f>O20*E14+O20</f>
        <v>0</v>
      </c>
      <c r="Q20" s="116">
        <f>P20*E14+P20</f>
        <v>0</v>
      </c>
      <c r="R20" s="116">
        <f>Q20*E14+Q20</f>
        <v>0</v>
      </c>
      <c r="S20" s="116">
        <f>R20*E14+R20</f>
        <v>0</v>
      </c>
      <c r="T20" s="116">
        <f>S20*E14+S20</f>
        <v>0</v>
      </c>
      <c r="U20" s="116">
        <f>T20*E14+T20</f>
        <v>0</v>
      </c>
      <c r="V20" s="193">
        <f>U20*E14+U20</f>
        <v>0</v>
      </c>
      <c r="W20" s="193">
        <f>V20*E14+V20</f>
        <v>0</v>
      </c>
      <c r="X20" s="193">
        <f>W20*E14+W20</f>
        <v>0</v>
      </c>
      <c r="Y20" s="193">
        <f>X20*E14+X20</f>
        <v>0</v>
      </c>
      <c r="Z20" s="193">
        <f>Y20*E14+Y20</f>
        <v>0</v>
      </c>
      <c r="AA20" s="193">
        <f>Z20*E14+Z20</f>
        <v>0</v>
      </c>
      <c r="AB20" s="193">
        <f>AA20*E14+AA20</f>
        <v>0</v>
      </c>
      <c r="AC20" s="193">
        <f>AB20*E14+AB20</f>
        <v>0</v>
      </c>
      <c r="AD20" s="193">
        <f>AC20*E14+AC20</f>
        <v>0</v>
      </c>
      <c r="AE20" s="193">
        <f>AD20*E14+AD20</f>
        <v>0</v>
      </c>
      <c r="AF20" s="193">
        <f>AE20*E14+AE20</f>
        <v>0</v>
      </c>
      <c r="AG20" s="193">
        <f>AF20*E14+AF20</f>
        <v>0</v>
      </c>
      <c r="AH20" s="193">
        <f>AG20*E14+AG20</f>
        <v>0</v>
      </c>
      <c r="AI20" s="193">
        <f>AH20*E14+AH20</f>
        <v>0</v>
      </c>
      <c r="AJ20" s="193">
        <f>AI20*E14+AI20</f>
        <v>0</v>
      </c>
    </row>
    <row r="21" spans="1:36" x14ac:dyDescent="0.3">
      <c r="A21" s="71"/>
      <c r="B21" s="71"/>
      <c r="C21" s="71"/>
      <c r="D21" s="71"/>
      <c r="E21" s="71"/>
      <c r="F21" s="99"/>
      <c r="G21" s="81"/>
      <c r="H21" s="81"/>
      <c r="I21" s="81"/>
      <c r="J21" s="81"/>
      <c r="K21" s="81"/>
      <c r="L21" s="81"/>
      <c r="M21" s="81"/>
      <c r="N21" s="81"/>
      <c r="O21" s="81"/>
      <c r="P21" s="81"/>
      <c r="Q21" s="81"/>
      <c r="R21" s="81"/>
      <c r="S21" s="81"/>
      <c r="T21" s="81"/>
      <c r="U21" s="81"/>
      <c r="V21" s="96"/>
      <c r="W21" s="96"/>
      <c r="X21" s="96"/>
      <c r="Y21" s="96"/>
      <c r="Z21" s="96"/>
      <c r="AA21" s="96"/>
      <c r="AB21" s="96"/>
      <c r="AC21" s="96"/>
      <c r="AD21" s="96"/>
      <c r="AE21" s="96"/>
      <c r="AF21" s="96"/>
      <c r="AG21" s="96"/>
      <c r="AH21" s="96"/>
      <c r="AI21" s="96"/>
      <c r="AJ21" s="96"/>
    </row>
    <row r="22" spans="1:36" ht="15" thickBot="1" x14ac:dyDescent="0.35">
      <c r="A22" s="77" t="s">
        <v>183</v>
      </c>
      <c r="B22" s="77"/>
      <c r="C22" s="77"/>
      <c r="D22" s="77"/>
      <c r="E22" s="78"/>
      <c r="F22" s="117">
        <f>SUM(F15:F21)</f>
        <v>0</v>
      </c>
      <c r="G22" s="117">
        <f>SUM(G15:G21)</f>
        <v>0</v>
      </c>
      <c r="H22" s="117">
        <f>SUM(H15:H21)</f>
        <v>0</v>
      </c>
      <c r="I22" s="117">
        <f t="shared" ref="I22:Z22" si="29">SUM(I15:I21)</f>
        <v>0</v>
      </c>
      <c r="J22" s="117">
        <f t="shared" si="29"/>
        <v>0</v>
      </c>
      <c r="K22" s="117">
        <f t="shared" si="29"/>
        <v>0</v>
      </c>
      <c r="L22" s="117">
        <f t="shared" si="29"/>
        <v>0</v>
      </c>
      <c r="M22" s="117">
        <f t="shared" si="29"/>
        <v>0</v>
      </c>
      <c r="N22" s="117">
        <f t="shared" si="29"/>
        <v>0</v>
      </c>
      <c r="O22" s="117">
        <f t="shared" si="29"/>
        <v>0</v>
      </c>
      <c r="P22" s="117">
        <f t="shared" si="29"/>
        <v>0</v>
      </c>
      <c r="Q22" s="117">
        <f t="shared" si="29"/>
        <v>0</v>
      </c>
      <c r="R22" s="117">
        <f t="shared" si="29"/>
        <v>0</v>
      </c>
      <c r="S22" s="117">
        <f t="shared" si="29"/>
        <v>0</v>
      </c>
      <c r="T22" s="117">
        <f t="shared" si="29"/>
        <v>0</v>
      </c>
      <c r="U22" s="117">
        <f t="shared" si="29"/>
        <v>0</v>
      </c>
      <c r="V22" s="117">
        <f t="shared" si="29"/>
        <v>0</v>
      </c>
      <c r="W22" s="117">
        <f t="shared" si="29"/>
        <v>0</v>
      </c>
      <c r="X22" s="117">
        <f t="shared" si="29"/>
        <v>0</v>
      </c>
      <c r="Y22" s="117">
        <f t="shared" si="29"/>
        <v>0</v>
      </c>
      <c r="Z22" s="117">
        <f t="shared" si="29"/>
        <v>0</v>
      </c>
      <c r="AA22" s="117">
        <f t="shared" ref="AA22:AJ22" si="30">SUM(AA15:AA21)</f>
        <v>0</v>
      </c>
      <c r="AB22" s="117">
        <f t="shared" si="30"/>
        <v>0</v>
      </c>
      <c r="AC22" s="117">
        <f t="shared" si="30"/>
        <v>0</v>
      </c>
      <c r="AD22" s="117">
        <f t="shared" si="30"/>
        <v>0</v>
      </c>
      <c r="AE22" s="117">
        <f t="shared" si="30"/>
        <v>0</v>
      </c>
      <c r="AF22" s="117">
        <f t="shared" si="30"/>
        <v>0</v>
      </c>
      <c r="AG22" s="117">
        <f t="shared" si="30"/>
        <v>0</v>
      </c>
      <c r="AH22" s="117">
        <f t="shared" si="30"/>
        <v>0</v>
      </c>
      <c r="AI22" s="117">
        <f t="shared" si="30"/>
        <v>0</v>
      </c>
      <c r="AJ22" s="117">
        <f t="shared" si="30"/>
        <v>0</v>
      </c>
    </row>
    <row r="23" spans="1:36" ht="15" thickTop="1" x14ac:dyDescent="0.3">
      <c r="A23" s="71"/>
      <c r="B23" s="71"/>
      <c r="C23" s="71"/>
      <c r="D23" s="71"/>
      <c r="E23" s="71"/>
      <c r="F23" s="71"/>
      <c r="G23" s="71"/>
      <c r="H23" s="71"/>
      <c r="I23" s="71"/>
      <c r="J23" s="71"/>
      <c r="K23" s="71"/>
      <c r="L23" s="71"/>
      <c r="M23" s="71"/>
      <c r="N23" s="71"/>
      <c r="O23" s="71"/>
      <c r="P23" s="71"/>
      <c r="Q23" s="71"/>
      <c r="R23" s="71"/>
      <c r="S23" s="71"/>
      <c r="T23" s="71"/>
      <c r="U23" s="71"/>
      <c r="V23" s="95"/>
      <c r="W23" s="95"/>
      <c r="X23" s="95"/>
      <c r="Y23" s="95"/>
      <c r="Z23" s="95"/>
      <c r="AA23" s="95"/>
      <c r="AB23" s="95"/>
      <c r="AC23" s="95"/>
      <c r="AD23" s="95"/>
      <c r="AE23" s="95"/>
      <c r="AF23" s="95"/>
      <c r="AG23" s="95"/>
      <c r="AH23" s="95"/>
      <c r="AI23" s="95"/>
      <c r="AJ23" s="95"/>
    </row>
    <row r="24" spans="1:36" x14ac:dyDescent="0.3">
      <c r="A24" s="74" t="s">
        <v>184</v>
      </c>
      <c r="B24" s="74"/>
      <c r="C24" s="71"/>
      <c r="D24" s="71"/>
      <c r="E24" s="71"/>
      <c r="F24" s="116">
        <f>'Operating Expenses'!E52/12</f>
        <v>0</v>
      </c>
      <c r="G24" s="116">
        <f>F24*12</f>
        <v>0</v>
      </c>
      <c r="H24" s="116">
        <f>G24*E26+G24</f>
        <v>0</v>
      </c>
      <c r="I24" s="116">
        <f>H24*E26+H24</f>
        <v>0</v>
      </c>
      <c r="J24" s="116">
        <f>I24*E26+I24</f>
        <v>0</v>
      </c>
      <c r="K24" s="116">
        <f>J24*E26+J24</f>
        <v>0</v>
      </c>
      <c r="L24" s="116">
        <f>K24*E26+K24</f>
        <v>0</v>
      </c>
      <c r="M24" s="116">
        <f>L24*E26+L24</f>
        <v>0</v>
      </c>
      <c r="N24" s="116">
        <f>M24*E26+M24</f>
        <v>0</v>
      </c>
      <c r="O24" s="116">
        <f>N24*E26+N24</f>
        <v>0</v>
      </c>
      <c r="P24" s="116">
        <f>O24*E26+O24</f>
        <v>0</v>
      </c>
      <c r="Q24" s="116">
        <f>P24*E26+P24</f>
        <v>0</v>
      </c>
      <c r="R24" s="116">
        <f>Q24*E26+Q24</f>
        <v>0</v>
      </c>
      <c r="S24" s="116">
        <f>R24*E26+R24</f>
        <v>0</v>
      </c>
      <c r="T24" s="116">
        <f>S24*E26+S24</f>
        <v>0</v>
      </c>
      <c r="U24" s="116">
        <f>T24*E26+T24</f>
        <v>0</v>
      </c>
      <c r="V24" s="116">
        <f>U24*E26+U24</f>
        <v>0</v>
      </c>
      <c r="W24" s="116">
        <f>V24*E26+V24</f>
        <v>0</v>
      </c>
      <c r="X24" s="116">
        <f>W24*E26+W24</f>
        <v>0</v>
      </c>
      <c r="Y24" s="116">
        <f>X24*E26+X24</f>
        <v>0</v>
      </c>
      <c r="Z24" s="116">
        <f>Y24*E26+Y24</f>
        <v>0</v>
      </c>
      <c r="AA24" s="116">
        <f t="shared" ref="AA24:AJ24" si="31">Z24*F26+Z24</f>
        <v>0</v>
      </c>
      <c r="AB24" s="116">
        <f t="shared" si="31"/>
        <v>0</v>
      </c>
      <c r="AC24" s="116">
        <f t="shared" si="31"/>
        <v>0</v>
      </c>
      <c r="AD24" s="116">
        <f t="shared" si="31"/>
        <v>0</v>
      </c>
      <c r="AE24" s="116">
        <f t="shared" si="31"/>
        <v>0</v>
      </c>
      <c r="AF24" s="116">
        <f t="shared" si="31"/>
        <v>0</v>
      </c>
      <c r="AG24" s="116">
        <f t="shared" si="31"/>
        <v>0</v>
      </c>
      <c r="AH24" s="116">
        <f t="shared" si="31"/>
        <v>0</v>
      </c>
      <c r="AI24" s="116">
        <f t="shared" si="31"/>
        <v>0</v>
      </c>
      <c r="AJ24" s="116">
        <f t="shared" si="31"/>
        <v>0</v>
      </c>
    </row>
    <row r="25" spans="1:36" x14ac:dyDescent="0.3">
      <c r="A25" s="89" t="s">
        <v>185</v>
      </c>
      <c r="B25" s="90"/>
      <c r="C25" s="90"/>
      <c r="D25" s="90"/>
      <c r="E25" s="104" t="e">
        <f>G24/'Unit Information'!B40</f>
        <v>#DIV/0!</v>
      </c>
      <c r="F25" s="71"/>
      <c r="G25" s="71"/>
      <c r="H25" s="71"/>
      <c r="I25" s="71"/>
      <c r="J25" s="71"/>
      <c r="K25" s="71"/>
      <c r="L25" s="71"/>
      <c r="M25" s="71"/>
      <c r="N25" s="71"/>
      <c r="O25" s="71"/>
      <c r="P25" s="71"/>
      <c r="Q25" s="71"/>
      <c r="R25" s="71"/>
      <c r="S25" s="71"/>
      <c r="T25" s="71"/>
      <c r="U25" s="71"/>
      <c r="V25" s="95"/>
      <c r="W25" s="95"/>
      <c r="X25" s="95"/>
      <c r="Y25" s="95"/>
      <c r="Z25" s="95"/>
      <c r="AA25" s="95"/>
      <c r="AB25" s="95"/>
      <c r="AC25" s="95"/>
      <c r="AD25" s="95"/>
      <c r="AE25" s="95"/>
      <c r="AF25" s="95"/>
      <c r="AG25" s="95"/>
      <c r="AH25" s="95"/>
      <c r="AI25" s="95"/>
      <c r="AJ25" s="95"/>
    </row>
    <row r="26" spans="1:36" x14ac:dyDescent="0.3">
      <c r="A26" s="91" t="s">
        <v>186</v>
      </c>
      <c r="B26" s="70"/>
      <c r="C26" s="92"/>
      <c r="D26" s="92"/>
      <c r="E26" s="93">
        <v>0</v>
      </c>
      <c r="F26" s="71"/>
      <c r="G26" s="71"/>
      <c r="H26" s="71"/>
      <c r="I26" s="71"/>
      <c r="J26" s="71"/>
      <c r="K26" s="71"/>
      <c r="L26" s="71"/>
      <c r="M26" s="71"/>
      <c r="N26" s="71"/>
      <c r="O26" s="71"/>
      <c r="P26" s="71"/>
      <c r="Q26" s="71"/>
      <c r="R26" s="71"/>
      <c r="S26" s="71"/>
      <c r="T26" s="71"/>
      <c r="U26" s="71"/>
      <c r="V26" s="95"/>
      <c r="W26" s="95"/>
      <c r="X26" s="95"/>
      <c r="Y26" s="95"/>
      <c r="Z26" s="95"/>
      <c r="AA26" s="95"/>
      <c r="AB26" s="95"/>
      <c r="AC26" s="95"/>
      <c r="AD26" s="95"/>
      <c r="AE26" s="95"/>
      <c r="AF26" s="95"/>
      <c r="AG26" s="95"/>
      <c r="AH26" s="95"/>
      <c r="AI26" s="95"/>
      <c r="AJ26" s="95"/>
    </row>
    <row r="27" spans="1:36" x14ac:dyDescent="0.3">
      <c r="A27" s="71"/>
      <c r="B27" s="71"/>
      <c r="C27" s="71"/>
      <c r="D27" s="71"/>
      <c r="E27" s="71"/>
      <c r="F27" s="71"/>
      <c r="G27" s="71"/>
      <c r="H27" s="71"/>
      <c r="I27" s="71"/>
      <c r="J27" s="71"/>
      <c r="K27" s="71"/>
      <c r="L27" s="71"/>
      <c r="M27" s="71"/>
      <c r="N27" s="71"/>
      <c r="O27" s="71"/>
      <c r="P27" s="71"/>
      <c r="Q27" s="71"/>
      <c r="R27" s="71"/>
      <c r="S27" s="71"/>
      <c r="T27" s="71"/>
      <c r="U27" s="71"/>
      <c r="V27" s="95"/>
      <c r="W27" s="95"/>
      <c r="X27" s="95"/>
      <c r="Y27" s="95"/>
      <c r="Z27" s="95"/>
      <c r="AA27" s="95"/>
      <c r="AB27" s="95"/>
      <c r="AC27" s="95"/>
      <c r="AD27" s="95"/>
      <c r="AE27" s="95"/>
      <c r="AF27" s="95"/>
      <c r="AG27" s="95"/>
      <c r="AH27" s="95"/>
      <c r="AI27" s="95"/>
      <c r="AJ27" s="95"/>
    </row>
    <row r="28" spans="1:36" x14ac:dyDescent="0.3">
      <c r="A28" s="74" t="s">
        <v>187</v>
      </c>
      <c r="B28" s="74"/>
      <c r="C28" s="71"/>
      <c r="D28" s="71"/>
      <c r="E28" s="71"/>
      <c r="F28" s="116">
        <f>F12-(F22+F24)</f>
        <v>0</v>
      </c>
      <c r="G28" s="116">
        <f>G12-(G22+G24)</f>
        <v>0</v>
      </c>
      <c r="H28" s="116">
        <f>H12-(H22+H24)</f>
        <v>0</v>
      </c>
      <c r="I28" s="116">
        <f t="shared" ref="I28:Z28" si="32">I12-(I22+I24)</f>
        <v>0</v>
      </c>
      <c r="J28" s="116">
        <f t="shared" si="32"/>
        <v>0</v>
      </c>
      <c r="K28" s="116">
        <f t="shared" si="32"/>
        <v>0</v>
      </c>
      <c r="L28" s="116">
        <f t="shared" si="32"/>
        <v>0</v>
      </c>
      <c r="M28" s="116">
        <f t="shared" si="32"/>
        <v>0</v>
      </c>
      <c r="N28" s="116">
        <f t="shared" si="32"/>
        <v>0</v>
      </c>
      <c r="O28" s="116">
        <f t="shared" si="32"/>
        <v>0</v>
      </c>
      <c r="P28" s="116">
        <f t="shared" si="32"/>
        <v>0</v>
      </c>
      <c r="Q28" s="116">
        <f t="shared" si="32"/>
        <v>0</v>
      </c>
      <c r="R28" s="116">
        <f t="shared" si="32"/>
        <v>0</v>
      </c>
      <c r="S28" s="116">
        <f t="shared" si="32"/>
        <v>0</v>
      </c>
      <c r="T28" s="116">
        <f t="shared" si="32"/>
        <v>0</v>
      </c>
      <c r="U28" s="116">
        <f t="shared" si="32"/>
        <v>0</v>
      </c>
      <c r="V28" s="116">
        <f t="shared" si="32"/>
        <v>0</v>
      </c>
      <c r="W28" s="116">
        <f t="shared" si="32"/>
        <v>0</v>
      </c>
      <c r="X28" s="116">
        <f t="shared" si="32"/>
        <v>0</v>
      </c>
      <c r="Y28" s="116">
        <f t="shared" si="32"/>
        <v>0</v>
      </c>
      <c r="Z28" s="116">
        <f t="shared" si="32"/>
        <v>0</v>
      </c>
      <c r="AA28" s="116">
        <f t="shared" ref="AA28:AJ28" si="33">AA12-(AA22+AA24)</f>
        <v>0</v>
      </c>
      <c r="AB28" s="116">
        <f t="shared" si="33"/>
        <v>0</v>
      </c>
      <c r="AC28" s="116">
        <f t="shared" si="33"/>
        <v>0</v>
      </c>
      <c r="AD28" s="116">
        <f t="shared" si="33"/>
        <v>0</v>
      </c>
      <c r="AE28" s="116">
        <f t="shared" si="33"/>
        <v>0</v>
      </c>
      <c r="AF28" s="116">
        <f t="shared" si="33"/>
        <v>0</v>
      </c>
      <c r="AG28" s="116">
        <f t="shared" si="33"/>
        <v>0</v>
      </c>
      <c r="AH28" s="116">
        <f t="shared" si="33"/>
        <v>0</v>
      </c>
      <c r="AI28" s="116">
        <f t="shared" si="33"/>
        <v>0</v>
      </c>
      <c r="AJ28" s="116">
        <f t="shared" si="33"/>
        <v>0</v>
      </c>
    </row>
    <row r="29" spans="1:36" x14ac:dyDescent="0.3">
      <c r="A29" s="71"/>
      <c r="B29" s="71"/>
      <c r="C29" s="71"/>
      <c r="D29" s="71"/>
      <c r="E29" s="71"/>
      <c r="F29" s="71"/>
      <c r="G29" s="71"/>
      <c r="H29" s="71"/>
      <c r="I29" s="71"/>
      <c r="J29" s="71"/>
      <c r="K29" s="71"/>
      <c r="L29" s="71"/>
      <c r="M29" s="71"/>
      <c r="N29" s="71"/>
      <c r="O29" s="71"/>
      <c r="P29" s="71"/>
      <c r="Q29" s="71"/>
      <c r="R29" s="71"/>
      <c r="S29" s="71"/>
      <c r="T29" s="71"/>
      <c r="U29" s="71"/>
      <c r="V29" s="95"/>
      <c r="W29" s="95"/>
      <c r="X29" s="95"/>
      <c r="Y29" s="95"/>
      <c r="Z29" s="95"/>
      <c r="AA29" s="95"/>
      <c r="AB29" s="95"/>
      <c r="AC29" s="95"/>
      <c r="AD29" s="95"/>
      <c r="AE29" s="95"/>
      <c r="AF29" s="95"/>
      <c r="AG29" s="95"/>
      <c r="AH29" s="95"/>
      <c r="AI29" s="95"/>
      <c r="AJ29" s="95"/>
    </row>
    <row r="30" spans="1:36" ht="40.200000000000003" x14ac:dyDescent="0.3">
      <c r="A30" s="74" t="s">
        <v>188</v>
      </c>
      <c r="B30" s="74"/>
      <c r="C30" s="132" t="s">
        <v>189</v>
      </c>
      <c r="D30" s="132" t="s">
        <v>190</v>
      </c>
      <c r="E30" s="132" t="s">
        <v>191</v>
      </c>
      <c r="F30" s="88" t="s">
        <v>192</v>
      </c>
      <c r="G30" s="71"/>
      <c r="H30" s="71"/>
      <c r="I30" s="71"/>
      <c r="J30" s="71"/>
      <c r="K30" s="71"/>
      <c r="L30" s="71"/>
      <c r="M30" s="71"/>
      <c r="N30" s="71"/>
      <c r="O30" s="71"/>
      <c r="P30" s="71"/>
      <c r="Q30" s="71"/>
      <c r="R30" s="71"/>
      <c r="S30" s="71"/>
      <c r="T30" s="71"/>
      <c r="U30" s="71"/>
      <c r="V30" s="95"/>
      <c r="W30" s="95"/>
      <c r="X30" s="95"/>
      <c r="Y30" s="95"/>
      <c r="Z30" s="95"/>
      <c r="AA30" s="95"/>
      <c r="AB30" s="95"/>
      <c r="AC30" s="95"/>
      <c r="AD30" s="95"/>
      <c r="AE30" s="95"/>
      <c r="AF30" s="95"/>
      <c r="AG30" s="95"/>
      <c r="AH30" s="95"/>
      <c r="AI30" s="95"/>
      <c r="AJ30" s="95"/>
    </row>
    <row r="31" spans="1:36" x14ac:dyDescent="0.3">
      <c r="A31" s="74" t="s">
        <v>193</v>
      </c>
      <c r="B31" s="74"/>
      <c r="C31" s="118">
        <v>0</v>
      </c>
      <c r="D31" s="82">
        <v>0.06</v>
      </c>
      <c r="E31" s="83">
        <v>30</v>
      </c>
      <c r="F31" s="118"/>
      <c r="G31" s="116">
        <f>F31*12</f>
        <v>0</v>
      </c>
      <c r="H31" s="116">
        <f>G31</f>
        <v>0</v>
      </c>
      <c r="I31" s="116">
        <f t="shared" ref="I31:X34" si="34">H31</f>
        <v>0</v>
      </c>
      <c r="J31" s="116">
        <f t="shared" si="34"/>
        <v>0</v>
      </c>
      <c r="K31" s="116">
        <f t="shared" si="34"/>
        <v>0</v>
      </c>
      <c r="L31" s="116">
        <f t="shared" si="34"/>
        <v>0</v>
      </c>
      <c r="M31" s="116">
        <f t="shared" si="34"/>
        <v>0</v>
      </c>
      <c r="N31" s="116">
        <f t="shared" si="34"/>
        <v>0</v>
      </c>
      <c r="O31" s="116">
        <f t="shared" si="34"/>
        <v>0</v>
      </c>
      <c r="P31" s="116">
        <f t="shared" si="34"/>
        <v>0</v>
      </c>
      <c r="Q31" s="116">
        <f t="shared" si="34"/>
        <v>0</v>
      </c>
      <c r="R31" s="116">
        <f t="shared" si="34"/>
        <v>0</v>
      </c>
      <c r="S31" s="116">
        <f t="shared" si="34"/>
        <v>0</v>
      </c>
      <c r="T31" s="116">
        <f t="shared" si="34"/>
        <v>0</v>
      </c>
      <c r="U31" s="116">
        <f t="shared" si="34"/>
        <v>0</v>
      </c>
      <c r="V31" s="116">
        <f t="shared" si="34"/>
        <v>0</v>
      </c>
      <c r="W31" s="116">
        <f t="shared" si="34"/>
        <v>0</v>
      </c>
      <c r="X31" s="116">
        <f t="shared" si="34"/>
        <v>0</v>
      </c>
      <c r="Y31" s="116">
        <f t="shared" ref="Y31:Z34" si="35">X31</f>
        <v>0</v>
      </c>
      <c r="Z31" s="116">
        <f t="shared" si="35"/>
        <v>0</v>
      </c>
      <c r="AA31" s="116">
        <f t="shared" ref="AA31:AA34" si="36">Z31</f>
        <v>0</v>
      </c>
      <c r="AB31" s="116">
        <f t="shared" ref="AB31:AB34" si="37">AA31</f>
        <v>0</v>
      </c>
      <c r="AC31" s="116">
        <f t="shared" ref="AC31:AC34" si="38">AB31</f>
        <v>0</v>
      </c>
      <c r="AD31" s="116">
        <f t="shared" ref="AD31:AD34" si="39">AC31</f>
        <v>0</v>
      </c>
      <c r="AE31" s="116">
        <f t="shared" ref="AE31:AE34" si="40">AD31</f>
        <v>0</v>
      </c>
      <c r="AF31" s="116">
        <f t="shared" ref="AF31:AF34" si="41">AE31</f>
        <v>0</v>
      </c>
      <c r="AG31" s="116">
        <f t="shared" ref="AG31:AG34" si="42">AF31</f>
        <v>0</v>
      </c>
      <c r="AH31" s="116">
        <f t="shared" ref="AH31:AH34" si="43">AG31</f>
        <v>0</v>
      </c>
      <c r="AI31" s="116">
        <f t="shared" ref="AI31:AI34" si="44">AH31</f>
        <v>0</v>
      </c>
      <c r="AJ31" s="116">
        <f t="shared" ref="AJ31:AJ34" si="45">AI31</f>
        <v>0</v>
      </c>
    </row>
    <row r="32" spans="1:36" x14ac:dyDescent="0.3">
      <c r="A32" s="74" t="s">
        <v>194</v>
      </c>
      <c r="B32" s="74"/>
      <c r="C32" s="118">
        <v>0</v>
      </c>
      <c r="D32" s="84">
        <v>0.06</v>
      </c>
      <c r="E32" s="83">
        <v>30</v>
      </c>
      <c r="F32" s="118"/>
      <c r="G32" s="116">
        <f t="shared" ref="G32:G36" si="46">F32*12</f>
        <v>0</v>
      </c>
      <c r="H32" s="116">
        <f t="shared" ref="H32:H34" si="47">G32</f>
        <v>0</v>
      </c>
      <c r="I32" s="116">
        <f t="shared" si="34"/>
        <v>0</v>
      </c>
      <c r="J32" s="116">
        <f t="shared" si="34"/>
        <v>0</v>
      </c>
      <c r="K32" s="116">
        <f t="shared" si="34"/>
        <v>0</v>
      </c>
      <c r="L32" s="116">
        <f t="shared" si="34"/>
        <v>0</v>
      </c>
      <c r="M32" s="116">
        <f t="shared" si="34"/>
        <v>0</v>
      </c>
      <c r="N32" s="116">
        <f t="shared" si="34"/>
        <v>0</v>
      </c>
      <c r="O32" s="116">
        <f t="shared" si="34"/>
        <v>0</v>
      </c>
      <c r="P32" s="116">
        <f t="shared" si="34"/>
        <v>0</v>
      </c>
      <c r="Q32" s="116">
        <f t="shared" si="34"/>
        <v>0</v>
      </c>
      <c r="R32" s="116">
        <f t="shared" si="34"/>
        <v>0</v>
      </c>
      <c r="S32" s="116">
        <f t="shared" si="34"/>
        <v>0</v>
      </c>
      <c r="T32" s="116">
        <f t="shared" si="34"/>
        <v>0</v>
      </c>
      <c r="U32" s="116">
        <f t="shared" si="34"/>
        <v>0</v>
      </c>
      <c r="V32" s="116">
        <f t="shared" si="34"/>
        <v>0</v>
      </c>
      <c r="W32" s="116">
        <f t="shared" si="34"/>
        <v>0</v>
      </c>
      <c r="X32" s="116">
        <f t="shared" si="34"/>
        <v>0</v>
      </c>
      <c r="Y32" s="116">
        <f t="shared" si="35"/>
        <v>0</v>
      </c>
      <c r="Z32" s="116">
        <f t="shared" si="35"/>
        <v>0</v>
      </c>
      <c r="AA32" s="116">
        <f t="shared" si="36"/>
        <v>0</v>
      </c>
      <c r="AB32" s="116">
        <f t="shared" si="37"/>
        <v>0</v>
      </c>
      <c r="AC32" s="116">
        <f t="shared" si="38"/>
        <v>0</v>
      </c>
      <c r="AD32" s="116">
        <f t="shared" si="39"/>
        <v>0</v>
      </c>
      <c r="AE32" s="116">
        <f t="shared" si="40"/>
        <v>0</v>
      </c>
      <c r="AF32" s="116">
        <f t="shared" si="41"/>
        <v>0</v>
      </c>
      <c r="AG32" s="116">
        <f t="shared" si="42"/>
        <v>0</v>
      </c>
      <c r="AH32" s="116">
        <f t="shared" si="43"/>
        <v>0</v>
      </c>
      <c r="AI32" s="116">
        <f t="shared" si="44"/>
        <v>0</v>
      </c>
      <c r="AJ32" s="116">
        <f t="shared" si="45"/>
        <v>0</v>
      </c>
    </row>
    <row r="33" spans="1:36" x14ac:dyDescent="0.3">
      <c r="A33" s="133" t="s">
        <v>244</v>
      </c>
      <c r="B33" s="74"/>
      <c r="C33" s="118">
        <v>0</v>
      </c>
      <c r="D33" s="84">
        <v>0.06</v>
      </c>
      <c r="E33" s="83">
        <v>30</v>
      </c>
      <c r="F33" s="118"/>
      <c r="G33" s="116">
        <f t="shared" ref="G33" si="48">F33*12</f>
        <v>0</v>
      </c>
      <c r="H33" s="116">
        <f t="shared" ref="H33" si="49">G33</f>
        <v>0</v>
      </c>
      <c r="I33" s="116">
        <f t="shared" ref="I33" si="50">H33</f>
        <v>0</v>
      </c>
      <c r="J33" s="116">
        <f t="shared" ref="J33" si="51">I33</f>
        <v>0</v>
      </c>
      <c r="K33" s="116">
        <f t="shared" ref="K33" si="52">J33</f>
        <v>0</v>
      </c>
      <c r="L33" s="116">
        <f t="shared" ref="L33" si="53">K33</f>
        <v>0</v>
      </c>
      <c r="M33" s="116">
        <f t="shared" ref="M33" si="54">L33</f>
        <v>0</v>
      </c>
      <c r="N33" s="116">
        <f t="shared" ref="N33" si="55">M33</f>
        <v>0</v>
      </c>
      <c r="O33" s="116">
        <f t="shared" ref="O33" si="56">N33</f>
        <v>0</v>
      </c>
      <c r="P33" s="116">
        <f t="shared" ref="P33" si="57">O33</f>
        <v>0</v>
      </c>
      <c r="Q33" s="116">
        <f t="shared" ref="Q33" si="58">P33</f>
        <v>0</v>
      </c>
      <c r="R33" s="116">
        <f t="shared" ref="R33" si="59">Q33</f>
        <v>0</v>
      </c>
      <c r="S33" s="116">
        <f t="shared" ref="S33" si="60">R33</f>
        <v>0</v>
      </c>
      <c r="T33" s="116">
        <f t="shared" ref="T33" si="61">S33</f>
        <v>0</v>
      </c>
      <c r="U33" s="116">
        <f t="shared" ref="U33" si="62">T33</f>
        <v>0</v>
      </c>
      <c r="V33" s="116">
        <f t="shared" ref="V33" si="63">U33</f>
        <v>0</v>
      </c>
      <c r="W33" s="116">
        <f t="shared" ref="W33" si="64">V33</f>
        <v>0</v>
      </c>
      <c r="X33" s="116">
        <f t="shared" ref="X33" si="65">W33</f>
        <v>0</v>
      </c>
      <c r="Y33" s="116">
        <f t="shared" ref="Y33" si="66">X33</f>
        <v>0</v>
      </c>
      <c r="Z33" s="116">
        <f t="shared" ref="Z33" si="67">Y33</f>
        <v>0</v>
      </c>
      <c r="AA33" s="116">
        <f t="shared" si="36"/>
        <v>0</v>
      </c>
      <c r="AB33" s="116">
        <f t="shared" si="37"/>
        <v>0</v>
      </c>
      <c r="AC33" s="116">
        <f t="shared" si="38"/>
        <v>0</v>
      </c>
      <c r="AD33" s="116">
        <f t="shared" si="39"/>
        <v>0</v>
      </c>
      <c r="AE33" s="116">
        <f t="shared" si="40"/>
        <v>0</v>
      </c>
      <c r="AF33" s="116">
        <f t="shared" si="41"/>
        <v>0</v>
      </c>
      <c r="AG33" s="116">
        <f t="shared" si="42"/>
        <v>0</v>
      </c>
      <c r="AH33" s="116">
        <f t="shared" si="43"/>
        <v>0</v>
      </c>
      <c r="AI33" s="116">
        <f t="shared" si="44"/>
        <v>0</v>
      </c>
      <c r="AJ33" s="116">
        <f t="shared" si="45"/>
        <v>0</v>
      </c>
    </row>
    <row r="34" spans="1:36" x14ac:dyDescent="0.3">
      <c r="A34" s="74" t="s">
        <v>195</v>
      </c>
      <c r="B34" s="74"/>
      <c r="C34" s="118">
        <v>0</v>
      </c>
      <c r="D34" s="84">
        <v>0.06</v>
      </c>
      <c r="E34" s="83">
        <v>30</v>
      </c>
      <c r="F34" s="118"/>
      <c r="G34" s="116">
        <f t="shared" si="46"/>
        <v>0</v>
      </c>
      <c r="H34" s="116">
        <f t="shared" si="47"/>
        <v>0</v>
      </c>
      <c r="I34" s="116">
        <f t="shared" si="34"/>
        <v>0</v>
      </c>
      <c r="J34" s="116">
        <f t="shared" si="34"/>
        <v>0</v>
      </c>
      <c r="K34" s="116">
        <f t="shared" si="34"/>
        <v>0</v>
      </c>
      <c r="L34" s="116">
        <f t="shared" si="34"/>
        <v>0</v>
      </c>
      <c r="M34" s="116">
        <f t="shared" si="34"/>
        <v>0</v>
      </c>
      <c r="N34" s="116">
        <f t="shared" si="34"/>
        <v>0</v>
      </c>
      <c r="O34" s="116">
        <f t="shared" si="34"/>
        <v>0</v>
      </c>
      <c r="P34" s="116">
        <f t="shared" si="34"/>
        <v>0</v>
      </c>
      <c r="Q34" s="116">
        <f t="shared" si="34"/>
        <v>0</v>
      </c>
      <c r="R34" s="116">
        <f t="shared" si="34"/>
        <v>0</v>
      </c>
      <c r="S34" s="116">
        <f t="shared" si="34"/>
        <v>0</v>
      </c>
      <c r="T34" s="116">
        <f t="shared" si="34"/>
        <v>0</v>
      </c>
      <c r="U34" s="116">
        <f t="shared" si="34"/>
        <v>0</v>
      </c>
      <c r="V34" s="116">
        <f t="shared" si="34"/>
        <v>0</v>
      </c>
      <c r="W34" s="116">
        <f t="shared" si="34"/>
        <v>0</v>
      </c>
      <c r="X34" s="116">
        <f t="shared" si="34"/>
        <v>0</v>
      </c>
      <c r="Y34" s="116">
        <f t="shared" si="35"/>
        <v>0</v>
      </c>
      <c r="Z34" s="116">
        <f t="shared" si="35"/>
        <v>0</v>
      </c>
      <c r="AA34" s="116">
        <f t="shared" si="36"/>
        <v>0</v>
      </c>
      <c r="AB34" s="116">
        <f t="shared" si="37"/>
        <v>0</v>
      </c>
      <c r="AC34" s="116">
        <f t="shared" si="38"/>
        <v>0</v>
      </c>
      <c r="AD34" s="116">
        <f t="shared" si="39"/>
        <v>0</v>
      </c>
      <c r="AE34" s="116">
        <f t="shared" si="40"/>
        <v>0</v>
      </c>
      <c r="AF34" s="116">
        <f t="shared" si="41"/>
        <v>0</v>
      </c>
      <c r="AG34" s="116">
        <f t="shared" si="42"/>
        <v>0</v>
      </c>
      <c r="AH34" s="116">
        <f t="shared" si="43"/>
        <v>0</v>
      </c>
      <c r="AI34" s="116">
        <f t="shared" si="44"/>
        <v>0</v>
      </c>
      <c r="AJ34" s="116">
        <f t="shared" si="45"/>
        <v>0</v>
      </c>
    </row>
    <row r="35" spans="1:36" x14ac:dyDescent="0.3">
      <c r="A35" s="98" t="s">
        <v>196</v>
      </c>
      <c r="B35" s="98"/>
      <c r="C35" s="96"/>
      <c r="D35" s="85"/>
      <c r="E35" s="86"/>
      <c r="F35" s="81"/>
      <c r="G35" s="81"/>
      <c r="H35" s="99"/>
      <c r="I35" s="99"/>
      <c r="J35" s="99"/>
      <c r="K35" s="99"/>
      <c r="L35" s="99"/>
      <c r="M35" s="99"/>
      <c r="N35" s="99"/>
      <c r="O35" s="99"/>
      <c r="P35" s="99"/>
      <c r="Q35" s="99"/>
      <c r="R35" s="99"/>
      <c r="S35" s="99"/>
      <c r="T35" s="99"/>
      <c r="U35" s="99"/>
      <c r="V35" s="96"/>
      <c r="W35" s="96"/>
      <c r="X35" s="96"/>
      <c r="Y35" s="96"/>
      <c r="Z35" s="96"/>
      <c r="AA35" s="96"/>
      <c r="AB35" s="96"/>
      <c r="AC35" s="96"/>
      <c r="AD35" s="96"/>
      <c r="AE35" s="96"/>
      <c r="AF35" s="96"/>
      <c r="AG35" s="96"/>
      <c r="AH35" s="96"/>
      <c r="AI35" s="96"/>
      <c r="AJ35" s="96"/>
    </row>
    <row r="36" spans="1:36" x14ac:dyDescent="0.3">
      <c r="A36" s="87"/>
      <c r="B36" s="87"/>
      <c r="C36" s="119">
        <v>0</v>
      </c>
      <c r="D36" s="84">
        <v>0.06</v>
      </c>
      <c r="E36" s="83">
        <v>30</v>
      </c>
      <c r="F36" s="118"/>
      <c r="G36" s="116">
        <f t="shared" si="46"/>
        <v>0</v>
      </c>
      <c r="H36" s="116">
        <f>G36</f>
        <v>0</v>
      </c>
      <c r="I36" s="116">
        <f t="shared" ref="I36:Z36" si="68">H36</f>
        <v>0</v>
      </c>
      <c r="J36" s="116">
        <f t="shared" si="68"/>
        <v>0</v>
      </c>
      <c r="K36" s="116">
        <f t="shared" si="68"/>
        <v>0</v>
      </c>
      <c r="L36" s="116">
        <f t="shared" si="68"/>
        <v>0</v>
      </c>
      <c r="M36" s="116">
        <f t="shared" si="68"/>
        <v>0</v>
      </c>
      <c r="N36" s="116">
        <f t="shared" si="68"/>
        <v>0</v>
      </c>
      <c r="O36" s="116">
        <f t="shared" si="68"/>
        <v>0</v>
      </c>
      <c r="P36" s="116">
        <f t="shared" si="68"/>
        <v>0</v>
      </c>
      <c r="Q36" s="116">
        <f t="shared" si="68"/>
        <v>0</v>
      </c>
      <c r="R36" s="116">
        <f t="shared" si="68"/>
        <v>0</v>
      </c>
      <c r="S36" s="116">
        <f t="shared" si="68"/>
        <v>0</v>
      </c>
      <c r="T36" s="116">
        <f t="shared" si="68"/>
        <v>0</v>
      </c>
      <c r="U36" s="116">
        <f t="shared" si="68"/>
        <v>0</v>
      </c>
      <c r="V36" s="116">
        <f t="shared" si="68"/>
        <v>0</v>
      </c>
      <c r="W36" s="116">
        <f t="shared" si="68"/>
        <v>0</v>
      </c>
      <c r="X36" s="116">
        <f t="shared" si="68"/>
        <v>0</v>
      </c>
      <c r="Y36" s="116">
        <f t="shared" si="68"/>
        <v>0</v>
      </c>
      <c r="Z36" s="116">
        <f t="shared" si="68"/>
        <v>0</v>
      </c>
      <c r="AA36" s="116">
        <f t="shared" ref="AA36" si="69">Z36</f>
        <v>0</v>
      </c>
      <c r="AB36" s="116">
        <f t="shared" ref="AB36" si="70">AA36</f>
        <v>0</v>
      </c>
      <c r="AC36" s="116">
        <f t="shared" ref="AC36" si="71">AB36</f>
        <v>0</v>
      </c>
      <c r="AD36" s="116">
        <f t="shared" ref="AD36" si="72">AC36</f>
        <v>0</v>
      </c>
      <c r="AE36" s="116">
        <f t="shared" ref="AE36" si="73">AD36</f>
        <v>0</v>
      </c>
      <c r="AF36" s="116">
        <f t="shared" ref="AF36" si="74">AE36</f>
        <v>0</v>
      </c>
      <c r="AG36" s="116">
        <f t="shared" ref="AG36" si="75">AF36</f>
        <v>0</v>
      </c>
      <c r="AH36" s="116">
        <f t="shared" ref="AH36" si="76">AG36</f>
        <v>0</v>
      </c>
      <c r="AI36" s="116">
        <f t="shared" ref="AI36" si="77">AH36</f>
        <v>0</v>
      </c>
      <c r="AJ36" s="116">
        <f t="shared" ref="AJ36" si="78">AI36</f>
        <v>0</v>
      </c>
    </row>
    <row r="37" spans="1:36" x14ac:dyDescent="0.3">
      <c r="A37" s="71"/>
      <c r="B37" s="71"/>
      <c r="C37" s="71"/>
      <c r="D37" s="71"/>
      <c r="E37" s="71"/>
      <c r="F37" s="99"/>
      <c r="G37" s="99"/>
      <c r="H37" s="99"/>
      <c r="I37" s="99"/>
      <c r="J37" s="99"/>
      <c r="K37" s="99"/>
      <c r="L37" s="99"/>
      <c r="M37" s="99"/>
      <c r="N37" s="99"/>
      <c r="O37" s="99"/>
      <c r="P37" s="99"/>
      <c r="Q37" s="99"/>
      <c r="R37" s="99"/>
      <c r="S37" s="99"/>
      <c r="T37" s="99"/>
      <c r="U37" s="99"/>
      <c r="V37" s="96"/>
      <c r="W37" s="96"/>
      <c r="X37" s="96"/>
      <c r="Y37" s="96"/>
      <c r="Z37" s="96"/>
      <c r="AA37" s="96"/>
      <c r="AB37" s="96"/>
      <c r="AC37" s="96"/>
      <c r="AD37" s="96"/>
      <c r="AE37" s="96"/>
      <c r="AF37" s="96"/>
      <c r="AG37" s="96"/>
      <c r="AH37" s="96"/>
      <c r="AI37" s="96"/>
      <c r="AJ37" s="96"/>
    </row>
    <row r="38" spans="1:36" x14ac:dyDescent="0.3">
      <c r="A38" s="80" t="s">
        <v>197</v>
      </c>
      <c r="B38" s="80"/>
      <c r="C38" s="80"/>
      <c r="D38" s="80"/>
      <c r="E38" s="80"/>
      <c r="F38" s="120">
        <f>SUM(F31:F36)</f>
        <v>0</v>
      </c>
      <c r="G38" s="120">
        <f>SUM(G31:G36)</f>
        <v>0</v>
      </c>
      <c r="H38" s="120">
        <f>SUM(H31:H36)</f>
        <v>0</v>
      </c>
      <c r="I38" s="120">
        <f t="shared" ref="I38:Z38" si="79">SUM(I31:I36)</f>
        <v>0</v>
      </c>
      <c r="J38" s="120">
        <f t="shared" si="79"/>
        <v>0</v>
      </c>
      <c r="K38" s="120">
        <f t="shared" si="79"/>
        <v>0</v>
      </c>
      <c r="L38" s="120">
        <f t="shared" si="79"/>
        <v>0</v>
      </c>
      <c r="M38" s="120">
        <f t="shared" si="79"/>
        <v>0</v>
      </c>
      <c r="N38" s="120">
        <f t="shared" si="79"/>
        <v>0</v>
      </c>
      <c r="O38" s="120">
        <f t="shared" si="79"/>
        <v>0</v>
      </c>
      <c r="P38" s="120">
        <f t="shared" si="79"/>
        <v>0</v>
      </c>
      <c r="Q38" s="120">
        <f t="shared" si="79"/>
        <v>0</v>
      </c>
      <c r="R38" s="120">
        <f t="shared" si="79"/>
        <v>0</v>
      </c>
      <c r="S38" s="120">
        <f t="shared" si="79"/>
        <v>0</v>
      </c>
      <c r="T38" s="120">
        <f t="shared" si="79"/>
        <v>0</v>
      </c>
      <c r="U38" s="120">
        <f t="shared" si="79"/>
        <v>0</v>
      </c>
      <c r="V38" s="120">
        <f t="shared" si="79"/>
        <v>0</v>
      </c>
      <c r="W38" s="120">
        <f t="shared" si="79"/>
        <v>0</v>
      </c>
      <c r="X38" s="120">
        <f t="shared" si="79"/>
        <v>0</v>
      </c>
      <c r="Y38" s="120">
        <f t="shared" si="79"/>
        <v>0</v>
      </c>
      <c r="Z38" s="120">
        <f t="shared" si="79"/>
        <v>0</v>
      </c>
      <c r="AA38" s="120">
        <f t="shared" ref="AA38:AJ38" si="80">SUM(AA31:AA36)</f>
        <v>0</v>
      </c>
      <c r="AB38" s="120">
        <f t="shared" si="80"/>
        <v>0</v>
      </c>
      <c r="AC38" s="120">
        <f t="shared" si="80"/>
        <v>0</v>
      </c>
      <c r="AD38" s="120">
        <f t="shared" si="80"/>
        <v>0</v>
      </c>
      <c r="AE38" s="120">
        <f t="shared" si="80"/>
        <v>0</v>
      </c>
      <c r="AF38" s="120">
        <f t="shared" si="80"/>
        <v>0</v>
      </c>
      <c r="AG38" s="120">
        <f t="shared" si="80"/>
        <v>0</v>
      </c>
      <c r="AH38" s="120">
        <f t="shared" si="80"/>
        <v>0</v>
      </c>
      <c r="AI38" s="120">
        <f t="shared" si="80"/>
        <v>0</v>
      </c>
      <c r="AJ38" s="120">
        <f t="shared" si="80"/>
        <v>0</v>
      </c>
    </row>
    <row r="39" spans="1:36" x14ac:dyDescent="0.3">
      <c r="A39" s="71"/>
      <c r="B39" s="71"/>
      <c r="C39" s="71"/>
      <c r="D39" s="71"/>
      <c r="E39" s="71"/>
      <c r="F39" s="99"/>
      <c r="G39" s="99"/>
      <c r="H39" s="99"/>
      <c r="I39" s="99"/>
      <c r="J39" s="99"/>
      <c r="K39" s="99"/>
      <c r="L39" s="99"/>
      <c r="M39" s="99"/>
      <c r="N39" s="99"/>
      <c r="O39" s="99"/>
      <c r="P39" s="99"/>
      <c r="Q39" s="99"/>
      <c r="R39" s="99"/>
      <c r="S39" s="99"/>
      <c r="T39" s="99"/>
      <c r="U39" s="99"/>
      <c r="V39" s="96"/>
      <c r="W39" s="96"/>
      <c r="X39" s="96"/>
      <c r="Y39" s="96"/>
      <c r="Z39" s="96"/>
      <c r="AA39" s="96"/>
      <c r="AB39" s="96"/>
      <c r="AC39" s="96"/>
      <c r="AD39" s="96"/>
      <c r="AE39" s="96"/>
      <c r="AF39" s="96"/>
      <c r="AG39" s="96"/>
      <c r="AH39" s="96"/>
      <c r="AI39" s="96"/>
      <c r="AJ39" s="96"/>
    </row>
    <row r="40" spans="1:36" ht="15" thickBot="1" x14ac:dyDescent="0.35">
      <c r="A40" s="78" t="s">
        <v>198</v>
      </c>
      <c r="B40" s="78"/>
      <c r="C40" s="78"/>
      <c r="D40" s="78"/>
      <c r="E40" s="78"/>
      <c r="F40" s="117">
        <f>F28-F38</f>
        <v>0</v>
      </c>
      <c r="G40" s="117">
        <f>G28-G38</f>
        <v>0</v>
      </c>
      <c r="H40" s="117">
        <f>H28-H38</f>
        <v>0</v>
      </c>
      <c r="I40" s="117">
        <f t="shared" ref="I40:Z40" si="81">I28-I38</f>
        <v>0</v>
      </c>
      <c r="J40" s="117">
        <f t="shared" si="81"/>
        <v>0</v>
      </c>
      <c r="K40" s="117">
        <f t="shared" si="81"/>
        <v>0</v>
      </c>
      <c r="L40" s="117">
        <f t="shared" si="81"/>
        <v>0</v>
      </c>
      <c r="M40" s="117">
        <f t="shared" si="81"/>
        <v>0</v>
      </c>
      <c r="N40" s="117">
        <f t="shared" si="81"/>
        <v>0</v>
      </c>
      <c r="O40" s="117">
        <f t="shared" si="81"/>
        <v>0</v>
      </c>
      <c r="P40" s="117">
        <f t="shared" si="81"/>
        <v>0</v>
      </c>
      <c r="Q40" s="117">
        <f t="shared" si="81"/>
        <v>0</v>
      </c>
      <c r="R40" s="117">
        <f t="shared" si="81"/>
        <v>0</v>
      </c>
      <c r="S40" s="117">
        <f t="shared" si="81"/>
        <v>0</v>
      </c>
      <c r="T40" s="117">
        <f t="shared" si="81"/>
        <v>0</v>
      </c>
      <c r="U40" s="117">
        <f t="shared" si="81"/>
        <v>0</v>
      </c>
      <c r="V40" s="117">
        <f t="shared" si="81"/>
        <v>0</v>
      </c>
      <c r="W40" s="117">
        <f t="shared" si="81"/>
        <v>0</v>
      </c>
      <c r="X40" s="117">
        <f t="shared" si="81"/>
        <v>0</v>
      </c>
      <c r="Y40" s="117">
        <f t="shared" si="81"/>
        <v>0</v>
      </c>
      <c r="Z40" s="117">
        <f t="shared" si="81"/>
        <v>0</v>
      </c>
      <c r="AA40" s="117">
        <f t="shared" ref="AA40:AJ40" si="82">AA28-AA38</f>
        <v>0</v>
      </c>
      <c r="AB40" s="117">
        <f t="shared" si="82"/>
        <v>0</v>
      </c>
      <c r="AC40" s="117">
        <f t="shared" si="82"/>
        <v>0</v>
      </c>
      <c r="AD40" s="117">
        <f t="shared" si="82"/>
        <v>0</v>
      </c>
      <c r="AE40" s="117">
        <f t="shared" si="82"/>
        <v>0</v>
      </c>
      <c r="AF40" s="117">
        <f t="shared" si="82"/>
        <v>0</v>
      </c>
      <c r="AG40" s="117">
        <f t="shared" si="82"/>
        <v>0</v>
      </c>
      <c r="AH40" s="117">
        <f t="shared" si="82"/>
        <v>0</v>
      </c>
      <c r="AI40" s="117">
        <f t="shared" si="82"/>
        <v>0</v>
      </c>
      <c r="AJ40" s="117">
        <f t="shared" si="82"/>
        <v>0</v>
      </c>
    </row>
    <row r="41" spans="1:36" ht="15" thickTop="1" x14ac:dyDescent="0.3">
      <c r="A41" s="71"/>
      <c r="B41" s="71"/>
      <c r="C41" s="71"/>
      <c r="D41" s="71"/>
      <c r="E41" s="71"/>
      <c r="F41" s="71"/>
      <c r="G41" s="71"/>
      <c r="H41" s="71"/>
      <c r="I41" s="71"/>
      <c r="J41" s="71"/>
      <c r="K41" s="71"/>
      <c r="L41" s="71"/>
      <c r="M41" s="71"/>
      <c r="N41" s="71"/>
      <c r="O41" s="71"/>
      <c r="P41" s="71"/>
      <c r="Q41" s="71"/>
      <c r="R41" s="71"/>
      <c r="S41" s="71"/>
      <c r="T41" s="71"/>
      <c r="U41" s="71"/>
      <c r="V41" s="95"/>
      <c r="W41" s="95"/>
      <c r="X41" s="95"/>
      <c r="Y41" s="95"/>
      <c r="Z41" s="95"/>
      <c r="AA41" s="95"/>
      <c r="AB41" s="95"/>
      <c r="AC41" s="95"/>
      <c r="AD41" s="95"/>
      <c r="AE41" s="95"/>
      <c r="AF41" s="95"/>
      <c r="AG41" s="95"/>
      <c r="AH41" s="95"/>
      <c r="AI41" s="95"/>
      <c r="AJ41" s="95"/>
    </row>
    <row r="42" spans="1:36" x14ac:dyDescent="0.3">
      <c r="A42" s="74" t="s">
        <v>199</v>
      </c>
      <c r="B42" s="74"/>
      <c r="C42" s="71"/>
      <c r="D42" s="71"/>
      <c r="E42" s="71"/>
      <c r="F42" s="71"/>
      <c r="G42" s="100" t="e">
        <f>G28/G38</f>
        <v>#DIV/0!</v>
      </c>
      <c r="H42" s="100" t="e">
        <f>H28/H38</f>
        <v>#DIV/0!</v>
      </c>
      <c r="I42" s="100" t="e">
        <f t="shared" ref="I42:Z42" si="83">I28/I38</f>
        <v>#DIV/0!</v>
      </c>
      <c r="J42" s="100" t="e">
        <f t="shared" si="83"/>
        <v>#DIV/0!</v>
      </c>
      <c r="K42" s="100" t="e">
        <f t="shared" si="83"/>
        <v>#DIV/0!</v>
      </c>
      <c r="L42" s="100" t="e">
        <f t="shared" si="83"/>
        <v>#DIV/0!</v>
      </c>
      <c r="M42" s="100" t="e">
        <f t="shared" si="83"/>
        <v>#DIV/0!</v>
      </c>
      <c r="N42" s="100" t="e">
        <f t="shared" si="83"/>
        <v>#DIV/0!</v>
      </c>
      <c r="O42" s="100" t="e">
        <f t="shared" si="83"/>
        <v>#DIV/0!</v>
      </c>
      <c r="P42" s="100" t="e">
        <f t="shared" si="83"/>
        <v>#DIV/0!</v>
      </c>
      <c r="Q42" s="100" t="e">
        <f t="shared" si="83"/>
        <v>#DIV/0!</v>
      </c>
      <c r="R42" s="100" t="e">
        <f t="shared" si="83"/>
        <v>#DIV/0!</v>
      </c>
      <c r="S42" s="100" t="e">
        <f t="shared" si="83"/>
        <v>#DIV/0!</v>
      </c>
      <c r="T42" s="100" t="e">
        <f t="shared" si="83"/>
        <v>#DIV/0!</v>
      </c>
      <c r="U42" s="100" t="e">
        <f t="shared" si="83"/>
        <v>#DIV/0!</v>
      </c>
      <c r="V42" s="100" t="e">
        <f t="shared" si="83"/>
        <v>#DIV/0!</v>
      </c>
      <c r="W42" s="100" t="e">
        <f t="shared" si="83"/>
        <v>#DIV/0!</v>
      </c>
      <c r="X42" s="100" t="e">
        <f t="shared" si="83"/>
        <v>#DIV/0!</v>
      </c>
      <c r="Y42" s="100" t="e">
        <f t="shared" si="83"/>
        <v>#DIV/0!</v>
      </c>
      <c r="Z42" s="100" t="e">
        <f t="shared" si="83"/>
        <v>#DIV/0!</v>
      </c>
      <c r="AA42" s="100" t="e">
        <f t="shared" ref="AA42:AJ42" si="84">AA28/AA38</f>
        <v>#DIV/0!</v>
      </c>
      <c r="AB42" s="100" t="e">
        <f t="shared" si="84"/>
        <v>#DIV/0!</v>
      </c>
      <c r="AC42" s="100" t="e">
        <f t="shared" si="84"/>
        <v>#DIV/0!</v>
      </c>
      <c r="AD42" s="100" t="e">
        <f t="shared" si="84"/>
        <v>#DIV/0!</v>
      </c>
      <c r="AE42" s="100" t="e">
        <f t="shared" si="84"/>
        <v>#DIV/0!</v>
      </c>
      <c r="AF42" s="100" t="e">
        <f t="shared" si="84"/>
        <v>#DIV/0!</v>
      </c>
      <c r="AG42" s="100" t="e">
        <f t="shared" si="84"/>
        <v>#DIV/0!</v>
      </c>
      <c r="AH42" s="100" t="e">
        <f t="shared" si="84"/>
        <v>#DIV/0!</v>
      </c>
      <c r="AI42" s="100" t="e">
        <f t="shared" si="84"/>
        <v>#DIV/0!</v>
      </c>
      <c r="AJ42" s="100" t="e">
        <f t="shared" si="84"/>
        <v>#DIV/0!</v>
      </c>
    </row>
    <row r="53" spans="2:2" x14ac:dyDescent="0.3">
      <c r="B53" s="97"/>
    </row>
  </sheetData>
  <sheetProtection algorithmName="SHA-512" hashValue="Xi/9RaeR8GWtR+0LkCC5joBsbpa/wL6dpqsbt+kvrUfevV8+ruAl7q0SgduaDvIM2e+Zx/ZHGY2CXjR8YCozXQ==" saltValue="j9SNONOSYJ7nQOfLUCnVGg==" spinCount="100000" sheet="1" objects="1" scenarios="1"/>
  <customSheetViews>
    <customSheetView guid="{4117F1CD-FF87-43B0-A078-090EF831632E}" showPageBreaks="1" fitToPage="1" view="pageLayout">
      <selection activeCell="I9" sqref="I9"/>
      <pageMargins left="0" right="0" top="0.75" bottom="0.75" header="0.3" footer="0.3"/>
      <pageSetup scale="33" fitToHeight="0" orientation="landscape" r:id="rId1"/>
      <headerFooter>
        <oddHeader>&amp;C&amp;G</oddHeader>
      </headerFooter>
    </customSheetView>
  </customSheetViews>
  <mergeCells count="4">
    <mergeCell ref="A1:B1"/>
    <mergeCell ref="C1:E1"/>
    <mergeCell ref="A3:Z3"/>
    <mergeCell ref="A4:Z4"/>
  </mergeCells>
  <pageMargins left="0" right="0" top="0.75" bottom="0.75" header="0.3" footer="0.3"/>
  <pageSetup scale="33" fitToHeight="0" orientation="landscape"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4"/>
  <sheetViews>
    <sheetView topLeftCell="A64" workbookViewId="0">
      <selection activeCell="B2" sqref="B2:B94"/>
    </sheetView>
  </sheetViews>
  <sheetFormatPr defaultColWidth="9.109375" defaultRowHeight="13.2" x14ac:dyDescent="0.25"/>
  <cols>
    <col min="1" max="1" width="35.44140625" style="71" bestFit="1" customWidth="1"/>
    <col min="2" max="16384" width="9.109375" style="71"/>
  </cols>
  <sheetData>
    <row r="1" spans="1:2" x14ac:dyDescent="0.25">
      <c r="A1" s="71" t="s">
        <v>313</v>
      </c>
      <c r="B1" s="71" t="s">
        <v>314</v>
      </c>
    </row>
    <row r="2" spans="1:2" ht="14.4" x14ac:dyDescent="0.3">
      <c r="A2" s="71" t="s">
        <v>294</v>
      </c>
      <c r="B2">
        <v>36000</v>
      </c>
    </row>
    <row r="3" spans="1:2" ht="14.4" x14ac:dyDescent="0.3">
      <c r="A3" s="71" t="s">
        <v>315</v>
      </c>
      <c r="B3">
        <v>35150</v>
      </c>
    </row>
    <row r="4" spans="1:2" ht="14.4" x14ac:dyDescent="0.3">
      <c r="A4" s="71" t="s">
        <v>316</v>
      </c>
      <c r="B4">
        <v>35150</v>
      </c>
    </row>
    <row r="5" spans="1:2" ht="14.4" x14ac:dyDescent="0.3">
      <c r="A5" s="71" t="s">
        <v>317</v>
      </c>
      <c r="B5">
        <v>35150</v>
      </c>
    </row>
    <row r="6" spans="1:2" ht="14.4" x14ac:dyDescent="0.3">
      <c r="A6" s="71" t="s">
        <v>318</v>
      </c>
      <c r="B6">
        <v>35150</v>
      </c>
    </row>
    <row r="7" spans="1:2" ht="14.4" x14ac:dyDescent="0.3">
      <c r="A7" s="71" t="s">
        <v>319</v>
      </c>
      <c r="B7">
        <v>35850</v>
      </c>
    </row>
    <row r="8" spans="1:2" ht="14.4" x14ac:dyDescent="0.3">
      <c r="A8" s="71" t="s">
        <v>320</v>
      </c>
      <c r="B8">
        <v>37950</v>
      </c>
    </row>
    <row r="9" spans="1:2" ht="14.4" x14ac:dyDescent="0.3">
      <c r="A9" s="71" t="s">
        <v>321</v>
      </c>
      <c r="B9">
        <v>35350</v>
      </c>
    </row>
    <row r="10" spans="1:2" ht="14.4" x14ac:dyDescent="0.3">
      <c r="A10" s="71" t="s">
        <v>322</v>
      </c>
      <c r="B10">
        <v>35150</v>
      </c>
    </row>
    <row r="11" spans="1:2" ht="14.4" x14ac:dyDescent="0.3">
      <c r="A11" s="71" t="s">
        <v>323</v>
      </c>
      <c r="B11">
        <v>40200</v>
      </c>
    </row>
    <row r="12" spans="1:2" ht="14.4" x14ac:dyDescent="0.3">
      <c r="A12" s="71" t="s">
        <v>324</v>
      </c>
      <c r="B12">
        <v>35150</v>
      </c>
    </row>
    <row r="13" spans="1:2" ht="14.4" x14ac:dyDescent="0.3">
      <c r="A13" s="71" t="s">
        <v>325</v>
      </c>
      <c r="B13">
        <v>35550</v>
      </c>
    </row>
    <row r="14" spans="1:2" ht="14.4" x14ac:dyDescent="0.3">
      <c r="A14" s="71" t="s">
        <v>326</v>
      </c>
      <c r="B14">
        <v>43900</v>
      </c>
    </row>
    <row r="15" spans="1:2" ht="14.4" x14ac:dyDescent="0.3">
      <c r="A15" s="71" t="s">
        <v>327</v>
      </c>
      <c r="B15">
        <v>38750</v>
      </c>
    </row>
    <row r="16" spans="1:2" ht="14.4" x14ac:dyDescent="0.3">
      <c r="A16" s="71" t="s">
        <v>328</v>
      </c>
      <c r="B16">
        <v>35150</v>
      </c>
    </row>
    <row r="17" spans="1:2" ht="14.4" x14ac:dyDescent="0.3">
      <c r="A17" s="71" t="s">
        <v>329</v>
      </c>
      <c r="B17">
        <v>35150</v>
      </c>
    </row>
    <row r="18" spans="1:2" ht="14.4" x14ac:dyDescent="0.3">
      <c r="A18" s="71" t="s">
        <v>330</v>
      </c>
      <c r="B18">
        <v>40700</v>
      </c>
    </row>
    <row r="19" spans="1:2" ht="14.4" x14ac:dyDescent="0.3">
      <c r="A19" s="71" t="s">
        <v>331</v>
      </c>
      <c r="B19">
        <v>36250</v>
      </c>
    </row>
    <row r="20" spans="1:2" ht="14.4" x14ac:dyDescent="0.3">
      <c r="A20" s="71" t="s">
        <v>332</v>
      </c>
      <c r="B20">
        <v>35150</v>
      </c>
    </row>
    <row r="21" spans="1:2" ht="14.4" x14ac:dyDescent="0.3">
      <c r="A21" s="71" t="s">
        <v>333</v>
      </c>
      <c r="B21">
        <v>36650</v>
      </c>
    </row>
    <row r="22" spans="1:2" ht="14.4" x14ac:dyDescent="0.3">
      <c r="A22" s="71" t="s">
        <v>334</v>
      </c>
      <c r="B22">
        <v>35150</v>
      </c>
    </row>
    <row r="23" spans="1:2" ht="14.4" x14ac:dyDescent="0.3">
      <c r="A23" s="71" t="s">
        <v>335</v>
      </c>
      <c r="B23">
        <v>36650</v>
      </c>
    </row>
    <row r="24" spans="1:2" ht="14.4" x14ac:dyDescent="0.3">
      <c r="A24" s="71" t="s">
        <v>336</v>
      </c>
      <c r="B24">
        <v>35150</v>
      </c>
    </row>
    <row r="25" spans="1:2" ht="14.4" x14ac:dyDescent="0.3">
      <c r="A25" s="71" t="s">
        <v>337</v>
      </c>
      <c r="B25">
        <v>35150</v>
      </c>
    </row>
    <row r="26" spans="1:2" ht="14.4" x14ac:dyDescent="0.3">
      <c r="A26" s="71" t="s">
        <v>338</v>
      </c>
      <c r="B26">
        <v>35150</v>
      </c>
    </row>
    <row r="27" spans="1:2" ht="14.4" x14ac:dyDescent="0.3">
      <c r="A27" s="71" t="s">
        <v>335</v>
      </c>
      <c r="B27">
        <v>36650</v>
      </c>
    </row>
    <row r="28" spans="1:2" ht="14.4" x14ac:dyDescent="0.3">
      <c r="A28" s="71" t="s">
        <v>339</v>
      </c>
      <c r="B28">
        <v>35150</v>
      </c>
    </row>
    <row r="29" spans="1:2" ht="14.4" x14ac:dyDescent="0.3">
      <c r="A29" s="71" t="s">
        <v>326</v>
      </c>
      <c r="B29">
        <v>43900</v>
      </c>
    </row>
    <row r="30" spans="1:2" ht="14.4" x14ac:dyDescent="0.3">
      <c r="A30" s="71" t="s">
        <v>340</v>
      </c>
      <c r="B30">
        <v>35150</v>
      </c>
    </row>
    <row r="31" spans="1:2" ht="14.4" x14ac:dyDescent="0.3">
      <c r="A31" s="71" t="s">
        <v>341</v>
      </c>
      <c r="B31">
        <v>38100</v>
      </c>
    </row>
    <row r="32" spans="1:2" ht="14.4" x14ac:dyDescent="0.3">
      <c r="A32" s="71" t="s">
        <v>342</v>
      </c>
      <c r="B32">
        <v>35150</v>
      </c>
    </row>
    <row r="33" spans="1:2" ht="14.4" x14ac:dyDescent="0.3">
      <c r="A33" s="71" t="s">
        <v>343</v>
      </c>
      <c r="B33">
        <v>35150</v>
      </c>
    </row>
    <row r="34" spans="1:2" ht="14.4" x14ac:dyDescent="0.3">
      <c r="A34" s="71" t="s">
        <v>344</v>
      </c>
      <c r="B34">
        <v>35150</v>
      </c>
    </row>
    <row r="35" spans="1:2" ht="14.4" x14ac:dyDescent="0.3">
      <c r="A35" s="71" t="s">
        <v>345</v>
      </c>
      <c r="B35">
        <v>35850</v>
      </c>
    </row>
    <row r="36" spans="1:2" ht="14.4" x14ac:dyDescent="0.3">
      <c r="A36" s="71" t="s">
        <v>346</v>
      </c>
      <c r="B36">
        <v>35150</v>
      </c>
    </row>
    <row r="37" spans="1:2" ht="14.4" x14ac:dyDescent="0.3">
      <c r="A37" s="71" t="s">
        <v>347</v>
      </c>
      <c r="B37">
        <v>35150</v>
      </c>
    </row>
    <row r="38" spans="1:2" ht="14.4" x14ac:dyDescent="0.3">
      <c r="A38" s="71" t="s">
        <v>348</v>
      </c>
      <c r="B38">
        <v>42350</v>
      </c>
    </row>
    <row r="39" spans="1:2" ht="14.4" x14ac:dyDescent="0.3">
      <c r="A39" s="71" t="s">
        <v>349</v>
      </c>
      <c r="B39">
        <v>35150</v>
      </c>
    </row>
    <row r="40" spans="1:2" ht="14.4" x14ac:dyDescent="0.3">
      <c r="A40" s="71" t="s">
        <v>350</v>
      </c>
      <c r="B40">
        <v>35150</v>
      </c>
    </row>
    <row r="41" spans="1:2" ht="14.4" x14ac:dyDescent="0.3">
      <c r="A41" s="71" t="s">
        <v>351</v>
      </c>
      <c r="B41">
        <v>35150</v>
      </c>
    </row>
    <row r="42" spans="1:2" ht="14.4" x14ac:dyDescent="0.3">
      <c r="A42" s="71" t="s">
        <v>352</v>
      </c>
      <c r="B42">
        <v>40500</v>
      </c>
    </row>
    <row r="43" spans="1:2" ht="14.4" x14ac:dyDescent="0.3">
      <c r="A43" s="71" t="s">
        <v>353</v>
      </c>
      <c r="B43">
        <v>35150</v>
      </c>
    </row>
    <row r="44" spans="1:2" ht="14.4" x14ac:dyDescent="0.3">
      <c r="A44" s="71" t="s">
        <v>354</v>
      </c>
      <c r="B44">
        <v>35150</v>
      </c>
    </row>
    <row r="45" spans="1:2" ht="14.4" x14ac:dyDescent="0.3">
      <c r="A45" s="71" t="s">
        <v>355</v>
      </c>
      <c r="B45">
        <v>35150</v>
      </c>
    </row>
    <row r="46" spans="1:2" ht="14.4" x14ac:dyDescent="0.3">
      <c r="A46" s="71" t="s">
        <v>356</v>
      </c>
      <c r="B46">
        <v>37050</v>
      </c>
    </row>
    <row r="47" spans="1:2" ht="14.4" x14ac:dyDescent="0.3">
      <c r="A47" s="71" t="s">
        <v>357</v>
      </c>
      <c r="B47">
        <v>35150</v>
      </c>
    </row>
    <row r="48" spans="1:2" ht="14.4" x14ac:dyDescent="0.3">
      <c r="A48" s="71" t="s">
        <v>358</v>
      </c>
      <c r="B48">
        <v>36950</v>
      </c>
    </row>
    <row r="49" spans="1:2" ht="14.4" x14ac:dyDescent="0.3">
      <c r="A49" s="71" t="s">
        <v>359</v>
      </c>
      <c r="B49">
        <v>35150</v>
      </c>
    </row>
    <row r="50" spans="1:2" ht="14.4" x14ac:dyDescent="0.3">
      <c r="A50" s="71" t="s">
        <v>360</v>
      </c>
      <c r="B50">
        <v>35150</v>
      </c>
    </row>
    <row r="51" spans="1:2" ht="14.4" x14ac:dyDescent="0.3">
      <c r="A51" s="71" t="s">
        <v>361</v>
      </c>
      <c r="B51">
        <v>39800</v>
      </c>
    </row>
    <row r="52" spans="1:2" ht="14.4" x14ac:dyDescent="0.3">
      <c r="A52" s="71" t="s">
        <v>362</v>
      </c>
      <c r="B52">
        <v>35150</v>
      </c>
    </row>
    <row r="53" spans="1:2" ht="14.4" x14ac:dyDescent="0.3">
      <c r="A53" s="71" t="s">
        <v>363</v>
      </c>
      <c r="B53">
        <v>35150</v>
      </c>
    </row>
    <row r="54" spans="1:2" ht="14.4" x14ac:dyDescent="0.3">
      <c r="A54" s="71" t="s">
        <v>364</v>
      </c>
      <c r="B54">
        <v>35150</v>
      </c>
    </row>
    <row r="55" spans="1:2" ht="14.4" x14ac:dyDescent="0.3">
      <c r="A55" s="71" t="s">
        <v>365</v>
      </c>
      <c r="B55">
        <v>35150</v>
      </c>
    </row>
    <row r="56" spans="1:2" ht="14.4" x14ac:dyDescent="0.3">
      <c r="A56" s="71" t="s">
        <v>366</v>
      </c>
      <c r="B56">
        <v>41250</v>
      </c>
    </row>
    <row r="57" spans="1:2" ht="14.4" x14ac:dyDescent="0.3">
      <c r="A57" s="71" t="s">
        <v>367</v>
      </c>
      <c r="B57">
        <v>37750</v>
      </c>
    </row>
    <row r="58" spans="1:2" ht="14.4" x14ac:dyDescent="0.3">
      <c r="A58" s="71" t="s">
        <v>368</v>
      </c>
      <c r="B58">
        <v>36200</v>
      </c>
    </row>
    <row r="59" spans="1:2" ht="14.4" x14ac:dyDescent="0.3">
      <c r="A59" s="71" t="s">
        <v>369</v>
      </c>
      <c r="B59">
        <v>35550</v>
      </c>
    </row>
    <row r="60" spans="1:2" ht="14.4" x14ac:dyDescent="0.3">
      <c r="A60" s="71" t="s">
        <v>370</v>
      </c>
      <c r="B60">
        <v>37350</v>
      </c>
    </row>
    <row r="61" spans="1:2" ht="14.4" x14ac:dyDescent="0.3">
      <c r="A61" s="71" t="s">
        <v>371</v>
      </c>
      <c r="B61">
        <v>35900</v>
      </c>
    </row>
    <row r="62" spans="1:2" ht="14.4" x14ac:dyDescent="0.3">
      <c r="A62" s="71" t="s">
        <v>372</v>
      </c>
      <c r="B62">
        <v>37300</v>
      </c>
    </row>
    <row r="63" spans="1:2" ht="14.4" x14ac:dyDescent="0.3">
      <c r="A63" s="71" t="s">
        <v>373</v>
      </c>
      <c r="B63">
        <v>35150</v>
      </c>
    </row>
    <row r="64" spans="1:2" ht="14.4" x14ac:dyDescent="0.3">
      <c r="A64" s="71" t="s">
        <v>374</v>
      </c>
      <c r="B64">
        <v>35150</v>
      </c>
    </row>
    <row r="65" spans="1:2" ht="14.4" x14ac:dyDescent="0.3">
      <c r="A65" s="71" t="s">
        <v>375</v>
      </c>
      <c r="B65">
        <v>35800</v>
      </c>
    </row>
    <row r="66" spans="1:2" ht="14.4" x14ac:dyDescent="0.3">
      <c r="A66" s="71" t="s">
        <v>376</v>
      </c>
      <c r="B66">
        <v>35150</v>
      </c>
    </row>
    <row r="67" spans="1:2" ht="14.4" x14ac:dyDescent="0.3">
      <c r="A67" s="71" t="s">
        <v>377</v>
      </c>
      <c r="B67">
        <v>37600</v>
      </c>
    </row>
    <row r="68" spans="1:2" ht="14.4" x14ac:dyDescent="0.3">
      <c r="A68" s="71" t="s">
        <v>378</v>
      </c>
      <c r="B68">
        <v>35150</v>
      </c>
    </row>
    <row r="69" spans="1:2" ht="14.4" x14ac:dyDescent="0.3">
      <c r="A69" s="71" t="s">
        <v>379</v>
      </c>
      <c r="B69">
        <v>38750</v>
      </c>
    </row>
    <row r="70" spans="1:2" ht="14.4" x14ac:dyDescent="0.3">
      <c r="A70" s="71" t="s">
        <v>380</v>
      </c>
      <c r="B70">
        <v>38650</v>
      </c>
    </row>
    <row r="71" spans="1:2" ht="14.4" x14ac:dyDescent="0.3">
      <c r="A71" s="71" t="s">
        <v>381</v>
      </c>
      <c r="B71">
        <v>37100</v>
      </c>
    </row>
    <row r="72" spans="1:2" ht="14.4" x14ac:dyDescent="0.3">
      <c r="A72" s="71" t="s">
        <v>382</v>
      </c>
      <c r="B72">
        <v>40950</v>
      </c>
    </row>
    <row r="73" spans="1:2" ht="14.4" x14ac:dyDescent="0.3">
      <c r="A73" s="71" t="s">
        <v>383</v>
      </c>
      <c r="B73">
        <v>39500</v>
      </c>
    </row>
    <row r="74" spans="1:2" ht="14.4" x14ac:dyDescent="0.3">
      <c r="A74" s="71" t="s">
        <v>384</v>
      </c>
      <c r="B74">
        <v>35150</v>
      </c>
    </row>
    <row r="75" spans="1:2" ht="14.4" x14ac:dyDescent="0.3">
      <c r="A75" s="71" t="s">
        <v>385</v>
      </c>
      <c r="B75">
        <v>35150</v>
      </c>
    </row>
    <row r="76" spans="1:2" ht="14.4" x14ac:dyDescent="0.3">
      <c r="A76" s="71" t="s">
        <v>386</v>
      </c>
      <c r="B76">
        <v>35150</v>
      </c>
    </row>
    <row r="77" spans="1:2" ht="14.4" x14ac:dyDescent="0.3">
      <c r="A77" s="71" t="s">
        <v>387</v>
      </c>
      <c r="B77">
        <v>35150</v>
      </c>
    </row>
    <row r="78" spans="1:2" ht="14.4" x14ac:dyDescent="0.3">
      <c r="A78" s="71" t="s">
        <v>326</v>
      </c>
      <c r="B78">
        <v>43900</v>
      </c>
    </row>
    <row r="79" spans="1:2" ht="14.4" x14ac:dyDescent="0.3">
      <c r="A79" s="71" t="s">
        <v>388</v>
      </c>
      <c r="B79">
        <v>41850</v>
      </c>
    </row>
    <row r="80" spans="1:2" ht="14.4" x14ac:dyDescent="0.3">
      <c r="A80" s="71" t="s">
        <v>389</v>
      </c>
      <c r="B80">
        <v>35150</v>
      </c>
    </row>
    <row r="81" spans="1:2" ht="14.4" x14ac:dyDescent="0.3">
      <c r="A81" s="71" t="s">
        <v>390</v>
      </c>
      <c r="B81">
        <v>43150</v>
      </c>
    </row>
    <row r="82" spans="1:2" ht="14.4" x14ac:dyDescent="0.3">
      <c r="A82" s="71" t="s">
        <v>391</v>
      </c>
      <c r="B82">
        <v>35150</v>
      </c>
    </row>
    <row r="83" spans="1:2" ht="14.4" x14ac:dyDescent="0.3">
      <c r="A83" s="71" t="s">
        <v>392</v>
      </c>
      <c r="B83">
        <v>35850</v>
      </c>
    </row>
    <row r="84" spans="1:2" ht="14.4" x14ac:dyDescent="0.3">
      <c r="A84" s="71" t="s">
        <v>393</v>
      </c>
      <c r="B84">
        <v>35150</v>
      </c>
    </row>
    <row r="85" spans="1:2" ht="14.4" x14ac:dyDescent="0.3">
      <c r="A85" s="71" t="s">
        <v>394</v>
      </c>
      <c r="B85">
        <v>38550</v>
      </c>
    </row>
    <row r="86" spans="1:2" ht="14.4" x14ac:dyDescent="0.3">
      <c r="A86" s="71" t="s">
        <v>395</v>
      </c>
      <c r="B86">
        <v>35150</v>
      </c>
    </row>
    <row r="87" spans="1:2" ht="14.4" x14ac:dyDescent="0.3">
      <c r="A87" s="71" t="s">
        <v>396</v>
      </c>
      <c r="B87">
        <v>39050</v>
      </c>
    </row>
    <row r="88" spans="1:2" ht="14.4" x14ac:dyDescent="0.3">
      <c r="A88" s="71" t="s">
        <v>397</v>
      </c>
      <c r="B88">
        <v>35150</v>
      </c>
    </row>
    <row r="89" spans="1:2" ht="14.4" x14ac:dyDescent="0.3">
      <c r="A89" s="71" t="s">
        <v>398</v>
      </c>
      <c r="B89">
        <v>36450</v>
      </c>
    </row>
    <row r="90" spans="1:2" ht="14.4" x14ac:dyDescent="0.3">
      <c r="A90" s="71" t="s">
        <v>326</v>
      </c>
      <c r="B90">
        <v>43900</v>
      </c>
    </row>
    <row r="91" spans="1:2" ht="14.4" x14ac:dyDescent="0.3">
      <c r="A91" s="71" t="s">
        <v>399</v>
      </c>
      <c r="B91">
        <v>39750</v>
      </c>
    </row>
    <row r="92" spans="1:2" ht="14.4" x14ac:dyDescent="0.3">
      <c r="A92" s="71" t="s">
        <v>400</v>
      </c>
      <c r="B92">
        <v>35150</v>
      </c>
    </row>
    <row r="93" spans="1:2" ht="14.4" x14ac:dyDescent="0.3">
      <c r="A93" s="71" t="s">
        <v>401</v>
      </c>
      <c r="B93">
        <v>35150</v>
      </c>
    </row>
    <row r="94" spans="1:2" ht="14.4" x14ac:dyDescent="0.3">
      <c r="A94" s="71" t="s">
        <v>402</v>
      </c>
      <c r="B94">
        <v>38050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E456"/>
  <sheetViews>
    <sheetView showGridLines="0" zoomScaleNormal="100" zoomScaleSheetLayoutView="85" workbookViewId="0">
      <selection activeCell="M2" sqref="M2"/>
    </sheetView>
  </sheetViews>
  <sheetFormatPr defaultColWidth="9.109375" defaultRowHeight="15" customHeight="1" x14ac:dyDescent="0.3"/>
  <cols>
    <col min="1" max="1" width="4.88671875" style="195" customWidth="1"/>
    <col min="2" max="2" width="17.33203125" style="195" bestFit="1" customWidth="1"/>
    <col min="3" max="4" width="11.88671875" style="195" customWidth="1"/>
    <col min="5" max="5" width="18.88671875" style="195" customWidth="1"/>
    <col min="6" max="11" width="11.88671875" style="195" customWidth="1"/>
    <col min="12" max="15" width="7.6640625" style="195" customWidth="1"/>
    <col min="16" max="17" width="9.109375" style="195"/>
    <col min="18" max="18" width="16" style="195" customWidth="1"/>
    <col min="19" max="16384" width="9.109375" style="195"/>
  </cols>
  <sheetData>
    <row r="1" spans="1:109" ht="23.4" x14ac:dyDescent="0.45">
      <c r="A1" s="303" t="s">
        <v>408</v>
      </c>
      <c r="B1" s="303"/>
      <c r="C1" s="303"/>
      <c r="D1" s="303"/>
      <c r="E1" s="303"/>
      <c r="F1" s="303"/>
      <c r="G1" s="303"/>
      <c r="H1" s="303"/>
      <c r="I1" s="303"/>
      <c r="J1" s="303"/>
      <c r="K1" s="62" t="s">
        <v>149</v>
      </c>
      <c r="M1" s="304"/>
      <c r="N1" s="305"/>
    </row>
    <row r="2" spans="1:109" ht="15" customHeight="1" x14ac:dyDescent="0.3">
      <c r="B2" s="235" t="s">
        <v>409</v>
      </c>
      <c r="C2" s="234"/>
      <c r="D2" s="234"/>
      <c r="E2" s="234"/>
      <c r="F2" s="234"/>
      <c r="G2" s="234"/>
      <c r="H2" s="234"/>
      <c r="I2" s="196"/>
      <c r="J2" s="197"/>
      <c r="K2" s="63" t="s">
        <v>150</v>
      </c>
      <c r="M2" s="273"/>
      <c r="N2" s="274"/>
    </row>
    <row r="3" spans="1:109" ht="15" customHeight="1" x14ac:dyDescent="0.4">
      <c r="A3" s="194"/>
      <c r="B3" s="196"/>
      <c r="C3" s="196"/>
      <c r="D3" s="196"/>
      <c r="E3" s="196"/>
      <c r="F3" s="196"/>
      <c r="G3" s="196"/>
      <c r="H3" s="196"/>
      <c r="I3" s="196"/>
      <c r="J3" s="197"/>
      <c r="K3" s="197"/>
    </row>
    <row r="4" spans="1:109" ht="15" customHeight="1" x14ac:dyDescent="0.3">
      <c r="A4" s="198"/>
      <c r="B4" s="199" t="s">
        <v>276</v>
      </c>
      <c r="C4" s="200"/>
      <c r="D4" s="200"/>
      <c r="E4" s="201"/>
      <c r="F4" s="201"/>
      <c r="G4" s="201"/>
      <c r="H4" s="201" t="s">
        <v>277</v>
      </c>
      <c r="I4" s="201" t="s">
        <v>278</v>
      </c>
      <c r="J4" s="202"/>
      <c r="K4" s="198"/>
      <c r="L4" s="198"/>
    </row>
    <row r="5" spans="1:109" ht="15" customHeight="1" x14ac:dyDescent="0.3">
      <c r="A5" s="198"/>
      <c r="B5" s="201"/>
      <c r="C5" s="201"/>
      <c r="D5" s="201"/>
      <c r="E5" s="201"/>
      <c r="F5" s="201"/>
      <c r="G5" s="201"/>
      <c r="H5" s="201"/>
      <c r="I5" s="201" t="s">
        <v>279</v>
      </c>
      <c r="K5" s="201" t="s">
        <v>280</v>
      </c>
    </row>
    <row r="6" spans="1:109" ht="15" customHeight="1" x14ac:dyDescent="0.3">
      <c r="B6" s="202" t="s">
        <v>281</v>
      </c>
      <c r="C6" s="198" t="s">
        <v>282</v>
      </c>
      <c r="D6" s="198" t="s">
        <v>283</v>
      </c>
      <c r="E6" s="198" t="s">
        <v>284</v>
      </c>
      <c r="F6" s="198" t="s">
        <v>285</v>
      </c>
      <c r="G6" s="202" t="s">
        <v>20</v>
      </c>
      <c r="K6" s="203" t="s">
        <v>281</v>
      </c>
      <c r="L6" s="203" t="s">
        <v>282</v>
      </c>
      <c r="M6" s="203" t="s">
        <v>283</v>
      </c>
      <c r="N6" s="203" t="s">
        <v>284</v>
      </c>
      <c r="O6" s="203" t="s">
        <v>285</v>
      </c>
      <c r="P6" s="204" t="s">
        <v>20</v>
      </c>
      <c r="Q6" s="205" t="s">
        <v>286</v>
      </c>
    </row>
    <row r="7" spans="1:109" ht="15" customHeight="1" x14ac:dyDescent="0.3">
      <c r="A7" s="202"/>
      <c r="B7" s="206">
        <v>0</v>
      </c>
      <c r="C7" s="206">
        <v>0</v>
      </c>
      <c r="D7" s="206">
        <v>0</v>
      </c>
      <c r="E7" s="206">
        <v>0</v>
      </c>
      <c r="F7" s="206">
        <v>0</v>
      </c>
      <c r="G7" s="206">
        <f>SUM(B7:F7)</f>
        <v>0</v>
      </c>
      <c r="H7" s="207">
        <v>0.2</v>
      </c>
      <c r="I7" s="208">
        <f t="shared" ref="I7:I13" si="0">G7*H7</f>
        <v>0</v>
      </c>
      <c r="K7" s="209">
        <f>+C37*B7</f>
        <v>0</v>
      </c>
      <c r="L7" s="209">
        <f>+C38*C7</f>
        <v>0</v>
      </c>
      <c r="M7" s="209">
        <f>+C39*D7</f>
        <v>0</v>
      </c>
      <c r="N7" s="209">
        <f>+C40*E7</f>
        <v>0</v>
      </c>
      <c r="O7" s="209">
        <f>+C41*F7</f>
        <v>0</v>
      </c>
      <c r="P7" s="209">
        <f>SUM(K7:O7)</f>
        <v>0</v>
      </c>
      <c r="Q7" s="210"/>
    </row>
    <row r="8" spans="1:109" ht="15" customHeight="1" x14ac:dyDescent="0.3">
      <c r="A8" s="202"/>
      <c r="B8" s="206">
        <v>0</v>
      </c>
      <c r="C8" s="206">
        <v>0</v>
      </c>
      <c r="D8" s="206">
        <v>0</v>
      </c>
      <c r="E8" s="206">
        <v>0</v>
      </c>
      <c r="F8" s="206">
        <v>0</v>
      </c>
      <c r="G8" s="206">
        <f>SUM(B8:F8)</f>
        <v>0</v>
      </c>
      <c r="H8" s="207">
        <v>0.3</v>
      </c>
      <c r="I8" s="208">
        <f t="shared" si="0"/>
        <v>0</v>
      </c>
      <c r="K8" s="209">
        <f>+D37*B8</f>
        <v>0</v>
      </c>
      <c r="L8" s="209">
        <f>+D38*C8</f>
        <v>0</v>
      </c>
      <c r="M8" s="209">
        <f>+D39*D8</f>
        <v>0</v>
      </c>
      <c r="N8" s="209">
        <f>+D40*E8</f>
        <v>0</v>
      </c>
      <c r="O8" s="209">
        <f>+D41*F8</f>
        <v>0</v>
      </c>
      <c r="P8" s="209">
        <f t="shared" ref="P8:P13" si="1">SUM(K8:O8)</f>
        <v>0</v>
      </c>
      <c r="Q8" s="210"/>
    </row>
    <row r="9" spans="1:109" ht="15" customHeight="1" x14ac:dyDescent="0.3">
      <c r="A9" s="202"/>
      <c r="B9" s="206">
        <v>0</v>
      </c>
      <c r="C9" s="206">
        <v>0</v>
      </c>
      <c r="D9" s="206">
        <v>0</v>
      </c>
      <c r="E9" s="206">
        <v>0</v>
      </c>
      <c r="F9" s="206">
        <v>0</v>
      </c>
      <c r="G9" s="206">
        <f>SUM(B9:F9)</f>
        <v>0</v>
      </c>
      <c r="H9" s="207">
        <v>0.4</v>
      </c>
      <c r="I9" s="208">
        <f>G9*H9</f>
        <v>0</v>
      </c>
      <c r="K9" s="209">
        <f>+E37*B9</f>
        <v>0</v>
      </c>
      <c r="L9" s="209">
        <f>+E38*C9</f>
        <v>0</v>
      </c>
      <c r="M9" s="209">
        <f>+E39*D9</f>
        <v>0</v>
      </c>
      <c r="N9" s="209">
        <f>+E40*E9</f>
        <v>0</v>
      </c>
      <c r="O9" s="209">
        <f>+E41*F9</f>
        <v>0</v>
      </c>
      <c r="P9" s="209">
        <f t="shared" si="1"/>
        <v>0</v>
      </c>
      <c r="Q9" s="210"/>
    </row>
    <row r="10" spans="1:109" ht="15" customHeight="1" x14ac:dyDescent="0.3">
      <c r="A10" s="202"/>
      <c r="B10" s="206">
        <v>0</v>
      </c>
      <c r="C10" s="206">
        <v>0</v>
      </c>
      <c r="D10" s="206">
        <v>0</v>
      </c>
      <c r="E10" s="206">
        <v>0</v>
      </c>
      <c r="F10" s="206">
        <v>0</v>
      </c>
      <c r="G10" s="206">
        <f>SUM(B10:F10)</f>
        <v>0</v>
      </c>
      <c r="H10" s="207">
        <v>0.5</v>
      </c>
      <c r="I10" s="208">
        <f t="shared" si="0"/>
        <v>0</v>
      </c>
      <c r="K10" s="209">
        <f>+F37*B10</f>
        <v>0</v>
      </c>
      <c r="L10" s="209">
        <f>+F38*C10</f>
        <v>0</v>
      </c>
      <c r="M10" s="209">
        <f>+F39*D10</f>
        <v>0</v>
      </c>
      <c r="N10" s="209">
        <f>+F40*E10</f>
        <v>0</v>
      </c>
      <c r="O10" s="209">
        <f>+F41*F10</f>
        <v>0</v>
      </c>
      <c r="P10" s="209">
        <f t="shared" si="1"/>
        <v>0</v>
      </c>
      <c r="Q10" s="210"/>
    </row>
    <row r="11" spans="1:109" ht="15" customHeight="1" x14ac:dyDescent="0.3">
      <c r="A11" s="202"/>
      <c r="B11" s="206">
        <v>0</v>
      </c>
      <c r="C11" s="206">
        <v>0</v>
      </c>
      <c r="D11" s="206">
        <v>0</v>
      </c>
      <c r="E11" s="206">
        <v>0</v>
      </c>
      <c r="F11" s="206">
        <v>0</v>
      </c>
      <c r="G11" s="206">
        <f t="shared" ref="G11:G13" si="2">SUM(B11:F11)</f>
        <v>0</v>
      </c>
      <c r="H11" s="207">
        <v>0.6</v>
      </c>
      <c r="I11" s="208">
        <f t="shared" si="0"/>
        <v>0</v>
      </c>
      <c r="K11" s="209">
        <f>+G37*B11</f>
        <v>0</v>
      </c>
      <c r="L11" s="209">
        <f>+G38*C11</f>
        <v>0</v>
      </c>
      <c r="M11" s="209">
        <f>+G39*D11</f>
        <v>0</v>
      </c>
      <c r="N11" s="209">
        <f>+G40*E11</f>
        <v>0</v>
      </c>
      <c r="O11" s="209">
        <f>+G41*F11</f>
        <v>0</v>
      </c>
      <c r="P11" s="209">
        <f t="shared" si="1"/>
        <v>0</v>
      </c>
      <c r="Q11" s="211">
        <f>+B14*G37+C14*G38+D14*G39+E14*G40+F14*G41</f>
        <v>0</v>
      </c>
    </row>
    <row r="12" spans="1:109" ht="15" customHeight="1" x14ac:dyDescent="0.3">
      <c r="A12" s="202"/>
      <c r="B12" s="206">
        <v>0</v>
      </c>
      <c r="C12" s="206">
        <v>0</v>
      </c>
      <c r="D12" s="206">
        <v>0</v>
      </c>
      <c r="E12" s="206">
        <v>0</v>
      </c>
      <c r="F12" s="206">
        <v>0</v>
      </c>
      <c r="G12" s="206">
        <f t="shared" si="2"/>
        <v>0</v>
      </c>
      <c r="H12" s="207">
        <v>0.7</v>
      </c>
      <c r="I12" s="208">
        <f t="shared" si="0"/>
        <v>0</v>
      </c>
      <c r="K12" s="209">
        <f>+B12*H37</f>
        <v>0</v>
      </c>
      <c r="L12" s="209">
        <f>+H38*C12</f>
        <v>0</v>
      </c>
      <c r="M12" s="209">
        <f>+H39*D12</f>
        <v>0</v>
      </c>
      <c r="N12" s="209">
        <f>+E12*H40</f>
        <v>0</v>
      </c>
      <c r="O12" s="209">
        <f>+F12*H41</f>
        <v>0</v>
      </c>
      <c r="P12" s="209">
        <f t="shared" si="1"/>
        <v>0</v>
      </c>
      <c r="Q12" s="210"/>
    </row>
    <row r="13" spans="1:109" ht="15" customHeight="1" x14ac:dyDescent="0.3">
      <c r="A13" s="202"/>
      <c r="B13" s="206">
        <v>0</v>
      </c>
      <c r="C13" s="206">
        <v>0</v>
      </c>
      <c r="D13" s="206">
        <v>0</v>
      </c>
      <c r="E13" s="206">
        <v>0</v>
      </c>
      <c r="F13" s="206"/>
      <c r="G13" s="206">
        <f t="shared" si="2"/>
        <v>0</v>
      </c>
      <c r="H13" s="207">
        <v>0.8</v>
      </c>
      <c r="I13" s="208">
        <f t="shared" si="0"/>
        <v>0</v>
      </c>
      <c r="K13" s="209">
        <f>+I37*B13</f>
        <v>0</v>
      </c>
      <c r="L13" s="209">
        <f>+I38*C13</f>
        <v>0</v>
      </c>
      <c r="M13" s="209">
        <f>+I39*D13</f>
        <v>0</v>
      </c>
      <c r="N13" s="209">
        <f>+I40*E13</f>
        <v>0</v>
      </c>
      <c r="O13" s="209">
        <f>+I41*F13</f>
        <v>0</v>
      </c>
      <c r="P13" s="209">
        <f t="shared" si="1"/>
        <v>0</v>
      </c>
      <c r="Q13" s="210"/>
    </row>
    <row r="14" spans="1:109" ht="15" customHeight="1" thickBot="1" x14ac:dyDescent="0.35">
      <c r="A14" s="202"/>
      <c r="B14" s="212">
        <f>SUM(B7:B13)</f>
        <v>0</v>
      </c>
      <c r="C14" s="212">
        <f>SUM(C7:C13)</f>
        <v>0</v>
      </c>
      <c r="D14" s="212">
        <f t="shared" ref="D14:G14" si="3">SUM(D7:D13)</f>
        <v>0</v>
      </c>
      <c r="E14" s="212">
        <f t="shared" si="3"/>
        <v>0</v>
      </c>
      <c r="F14" s="212">
        <f t="shared" si="3"/>
        <v>0</v>
      </c>
      <c r="G14" s="212">
        <f t="shared" si="3"/>
        <v>0</v>
      </c>
      <c r="H14" s="207"/>
      <c r="I14" s="232" t="e">
        <f>SUM(I7:I13)/G14</f>
        <v>#DIV/0!</v>
      </c>
      <c r="K14" s="202"/>
      <c r="L14" s="198"/>
      <c r="M14" s="198"/>
      <c r="P14" s="212">
        <f>SUM(P7:P13)</f>
        <v>0</v>
      </c>
      <c r="Q14" s="212">
        <f>SUM(Q7:Q13)</f>
        <v>0</v>
      </c>
      <c r="R14" s="213">
        <f>+P14-Q14</f>
        <v>0</v>
      </c>
    </row>
    <row r="15" spans="1:109" s="198" customFormat="1" ht="15" customHeight="1" thickTop="1" x14ac:dyDescent="0.3">
      <c r="A15" s="202"/>
      <c r="B15" s="202"/>
      <c r="C15" s="202"/>
      <c r="D15" s="202"/>
      <c r="E15" s="202"/>
      <c r="F15" s="202"/>
      <c r="G15" s="202"/>
      <c r="H15" s="202"/>
      <c r="I15" s="202"/>
      <c r="J15" s="202"/>
      <c r="Q15" s="198" t="s">
        <v>287</v>
      </c>
      <c r="R15" s="233">
        <f>+R14*12</f>
        <v>0</v>
      </c>
    </row>
    <row r="16" spans="1:109" s="216" customFormat="1" ht="15" customHeight="1" x14ac:dyDescent="0.3">
      <c r="A16" s="202"/>
      <c r="B16" s="214" t="s">
        <v>288</v>
      </c>
      <c r="C16" s="202"/>
      <c r="D16" s="202"/>
      <c r="E16" s="202"/>
      <c r="F16" s="202"/>
      <c r="G16" s="215"/>
      <c r="H16" s="202"/>
      <c r="I16" s="202"/>
      <c r="J16" s="202"/>
      <c r="K16" s="198"/>
      <c r="L16" s="198"/>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row>
    <row r="17" spans="1:12" ht="15" customHeight="1" x14ac:dyDescent="0.3">
      <c r="A17" s="202"/>
      <c r="B17" s="202" t="s">
        <v>289</v>
      </c>
      <c r="C17" s="202" t="e">
        <f>+IF((SUM($G$7:$G$11)/$G$14)&gt;=0.4,"Pass","Fail")</f>
        <v>#DIV/0!</v>
      </c>
      <c r="D17" s="202"/>
      <c r="E17" s="202"/>
      <c r="F17" s="202"/>
      <c r="I17" s="202"/>
      <c r="J17" s="202"/>
      <c r="K17" s="198"/>
      <c r="L17" s="198"/>
    </row>
    <row r="18" spans="1:12" s="198" customFormat="1" ht="15" customHeight="1" x14ac:dyDescent="0.3">
      <c r="A18" s="202"/>
      <c r="B18" s="202" t="s">
        <v>290</v>
      </c>
      <c r="C18" s="202" t="e">
        <f>+IF(SUM($G$7:$G$10)/$G$14&gt;=0.2,"Pass","Fail")</f>
        <v>#DIV/0!</v>
      </c>
      <c r="D18" s="202"/>
      <c r="E18" s="202"/>
      <c r="F18" s="202"/>
      <c r="I18" s="202"/>
      <c r="J18" s="202"/>
    </row>
    <row r="19" spans="1:12" s="198" customFormat="1" ht="15" customHeight="1" x14ac:dyDescent="0.3">
      <c r="A19" s="202"/>
      <c r="B19" s="202"/>
      <c r="C19" s="202"/>
      <c r="D19" s="202"/>
      <c r="E19" s="202"/>
      <c r="F19" s="202"/>
      <c r="I19" s="202"/>
      <c r="J19" s="202"/>
    </row>
    <row r="20" spans="1:12" ht="9" customHeight="1" x14ac:dyDescent="0.3">
      <c r="A20" s="202"/>
      <c r="B20" s="202"/>
      <c r="C20" s="202"/>
      <c r="D20" s="202"/>
      <c r="E20" s="202"/>
      <c r="F20" s="202"/>
      <c r="G20" s="202"/>
      <c r="H20" s="202"/>
      <c r="I20" s="202"/>
    </row>
    <row r="21" spans="1:12" ht="21" x14ac:dyDescent="0.4">
      <c r="A21" s="194" t="s">
        <v>291</v>
      </c>
      <c r="B21" s="202"/>
      <c r="C21" s="202"/>
      <c r="D21" s="202"/>
      <c r="E21" s="202"/>
      <c r="F21" s="202"/>
      <c r="G21" s="202"/>
      <c r="H21" s="202"/>
      <c r="I21" s="202"/>
    </row>
    <row r="22" spans="1:12" ht="15" customHeight="1" x14ac:dyDescent="0.3">
      <c r="A22" s="202"/>
      <c r="B22" s="202"/>
      <c r="C22" s="202"/>
      <c r="D22" s="202"/>
      <c r="E22" s="199" t="s">
        <v>292</v>
      </c>
      <c r="F22" s="202"/>
      <c r="G22" s="202"/>
      <c r="H22" s="202"/>
      <c r="I22" s="202"/>
    </row>
    <row r="23" spans="1:12" ht="15" customHeight="1" x14ac:dyDescent="0.3">
      <c r="B23" s="202"/>
      <c r="D23" s="217" t="s">
        <v>293</v>
      </c>
      <c r="E23" s="206" t="s">
        <v>294</v>
      </c>
      <c r="F23" s="202"/>
      <c r="G23" s="214"/>
      <c r="H23" s="202"/>
      <c r="I23" s="202"/>
    </row>
    <row r="24" spans="1:12" ht="15" customHeight="1" x14ac:dyDescent="0.3">
      <c r="B24" s="218"/>
      <c r="C24" s="219"/>
      <c r="D24" s="217" t="s">
        <v>295</v>
      </c>
      <c r="E24" s="220">
        <f>VLOOKUP(E23,'County Selection'!A1:B59,2,FALSE)</f>
        <v>36000</v>
      </c>
      <c r="F24" s="219"/>
      <c r="G24" s="219"/>
      <c r="H24" s="219"/>
    </row>
    <row r="25" spans="1:12" ht="15" customHeight="1" x14ac:dyDescent="0.3">
      <c r="B25" s="218"/>
      <c r="C25" s="219"/>
      <c r="D25" s="219"/>
      <c r="F25" s="219"/>
      <c r="G25" s="219"/>
      <c r="H25" s="219"/>
    </row>
    <row r="26" spans="1:12" ht="15" customHeight="1" x14ac:dyDescent="0.3">
      <c r="B26" s="221" t="s">
        <v>296</v>
      </c>
      <c r="C26" s="222">
        <v>0.2</v>
      </c>
      <c r="D26" s="222">
        <v>0.3</v>
      </c>
      <c r="E26" s="222">
        <v>0.4</v>
      </c>
      <c r="F26" s="222">
        <v>0.5</v>
      </c>
      <c r="G26" s="222">
        <v>0.6</v>
      </c>
      <c r="H26" s="222">
        <v>0.7</v>
      </c>
      <c r="I26" s="222">
        <v>0.8</v>
      </c>
      <c r="J26" s="222">
        <v>1.4</v>
      </c>
    </row>
    <row r="27" spans="1:12" ht="15" customHeight="1" x14ac:dyDescent="0.3">
      <c r="B27" s="223" t="s">
        <v>297</v>
      </c>
      <c r="C27" s="219">
        <f>F27*$C$26*2</f>
        <v>10080</v>
      </c>
      <c r="D27" s="219">
        <f t="shared" ref="D27:D34" si="4">F27*$D$26*2</f>
        <v>15120</v>
      </c>
      <c r="E27" s="219">
        <f t="shared" ref="E27:E34" si="5">F27*$E$26*2</f>
        <v>20160</v>
      </c>
      <c r="F27" s="219">
        <f t="shared" ref="F27:F34" si="6">+CEILING($E$24*K27,50)</f>
        <v>25200</v>
      </c>
      <c r="G27" s="219">
        <f t="shared" ref="G27:G34" si="7">F27*$G$26*2</f>
        <v>30240</v>
      </c>
      <c r="H27" s="219">
        <f t="shared" ref="H27:H34" si="8">F27*$H$26*2</f>
        <v>35280</v>
      </c>
      <c r="I27" s="219">
        <f t="shared" ref="I27:I34" si="9">F27*$I$26*2</f>
        <v>40320</v>
      </c>
      <c r="J27" s="219">
        <f t="shared" ref="J27:J34" si="10">F27*$J$26*2</f>
        <v>70560</v>
      </c>
      <c r="K27" s="224">
        <v>0.7</v>
      </c>
    </row>
    <row r="28" spans="1:12" ht="15" customHeight="1" x14ac:dyDescent="0.3">
      <c r="B28" s="223" t="s">
        <v>298</v>
      </c>
      <c r="C28" s="219">
        <f t="shared" ref="C28:C34" si="11">F28*$C$26*2</f>
        <v>11520</v>
      </c>
      <c r="D28" s="219">
        <f t="shared" si="4"/>
        <v>17280</v>
      </c>
      <c r="E28" s="219">
        <f t="shared" si="5"/>
        <v>23040</v>
      </c>
      <c r="F28" s="219">
        <f t="shared" si="6"/>
        <v>28800</v>
      </c>
      <c r="G28" s="219">
        <f t="shared" si="7"/>
        <v>34560</v>
      </c>
      <c r="H28" s="219">
        <f t="shared" si="8"/>
        <v>40320</v>
      </c>
      <c r="I28" s="219">
        <f t="shared" si="9"/>
        <v>46080</v>
      </c>
      <c r="J28" s="219">
        <f t="shared" si="10"/>
        <v>80640</v>
      </c>
      <c r="K28" s="224">
        <v>0.8</v>
      </c>
    </row>
    <row r="29" spans="1:12" ht="15" customHeight="1" x14ac:dyDescent="0.3">
      <c r="B29" s="223" t="s">
        <v>299</v>
      </c>
      <c r="C29" s="219">
        <f t="shared" si="11"/>
        <v>12960</v>
      </c>
      <c r="D29" s="219">
        <f t="shared" si="4"/>
        <v>19440</v>
      </c>
      <c r="E29" s="219">
        <f t="shared" si="5"/>
        <v>25920</v>
      </c>
      <c r="F29" s="219">
        <f t="shared" si="6"/>
        <v>32400</v>
      </c>
      <c r="G29" s="219">
        <f t="shared" si="7"/>
        <v>38880</v>
      </c>
      <c r="H29" s="219">
        <f t="shared" si="8"/>
        <v>45360</v>
      </c>
      <c r="I29" s="219">
        <f t="shared" si="9"/>
        <v>51840</v>
      </c>
      <c r="J29" s="219">
        <f t="shared" si="10"/>
        <v>90720</v>
      </c>
      <c r="K29" s="224">
        <v>0.9</v>
      </c>
    </row>
    <row r="30" spans="1:12" ht="15" customHeight="1" x14ac:dyDescent="0.3">
      <c r="B30" s="223" t="s">
        <v>300</v>
      </c>
      <c r="C30" s="219">
        <f t="shared" si="11"/>
        <v>14400</v>
      </c>
      <c r="D30" s="219">
        <f t="shared" si="4"/>
        <v>21600</v>
      </c>
      <c r="E30" s="219">
        <f t="shared" si="5"/>
        <v>28800</v>
      </c>
      <c r="F30" s="219">
        <f t="shared" si="6"/>
        <v>36000</v>
      </c>
      <c r="G30" s="219">
        <f t="shared" si="7"/>
        <v>43200</v>
      </c>
      <c r="H30" s="219">
        <f t="shared" si="8"/>
        <v>50400</v>
      </c>
      <c r="I30" s="219">
        <f t="shared" si="9"/>
        <v>57600</v>
      </c>
      <c r="J30" s="219">
        <f t="shared" si="10"/>
        <v>100800</v>
      </c>
      <c r="K30" s="224">
        <v>1</v>
      </c>
    </row>
    <row r="31" spans="1:12" ht="15" customHeight="1" x14ac:dyDescent="0.3">
      <c r="B31" s="223" t="s">
        <v>301</v>
      </c>
      <c r="C31" s="219">
        <f t="shared" si="11"/>
        <v>15560</v>
      </c>
      <c r="D31" s="219">
        <f t="shared" si="4"/>
        <v>23340</v>
      </c>
      <c r="E31" s="219">
        <f t="shared" si="5"/>
        <v>31120</v>
      </c>
      <c r="F31" s="219">
        <f t="shared" si="6"/>
        <v>38900</v>
      </c>
      <c r="G31" s="219">
        <f t="shared" si="7"/>
        <v>46680</v>
      </c>
      <c r="H31" s="219">
        <f t="shared" si="8"/>
        <v>54460</v>
      </c>
      <c r="I31" s="219">
        <f t="shared" si="9"/>
        <v>62240</v>
      </c>
      <c r="J31" s="219">
        <f t="shared" si="10"/>
        <v>108920</v>
      </c>
      <c r="K31" s="224">
        <v>1.08</v>
      </c>
    </row>
    <row r="32" spans="1:12" s="198" customFormat="1" ht="15" customHeight="1" x14ac:dyDescent="0.3">
      <c r="B32" s="223" t="s">
        <v>302</v>
      </c>
      <c r="C32" s="219">
        <f t="shared" si="11"/>
        <v>16720</v>
      </c>
      <c r="D32" s="219">
        <f t="shared" si="4"/>
        <v>25080</v>
      </c>
      <c r="E32" s="219">
        <f t="shared" si="5"/>
        <v>33440</v>
      </c>
      <c r="F32" s="219">
        <f t="shared" si="6"/>
        <v>41800</v>
      </c>
      <c r="G32" s="219">
        <f t="shared" si="7"/>
        <v>50160</v>
      </c>
      <c r="H32" s="219">
        <f t="shared" si="8"/>
        <v>58519.999999999993</v>
      </c>
      <c r="I32" s="219">
        <f t="shared" si="9"/>
        <v>66880</v>
      </c>
      <c r="J32" s="219">
        <f t="shared" si="10"/>
        <v>117039.99999999999</v>
      </c>
      <c r="K32" s="224">
        <v>1.1599999999999999</v>
      </c>
    </row>
    <row r="33" spans="1:11" s="198" customFormat="1" ht="15" customHeight="1" x14ac:dyDescent="0.3">
      <c r="B33" s="223" t="s">
        <v>303</v>
      </c>
      <c r="C33" s="219">
        <f t="shared" si="11"/>
        <v>17860</v>
      </c>
      <c r="D33" s="219">
        <f t="shared" si="4"/>
        <v>26790</v>
      </c>
      <c r="E33" s="219">
        <f t="shared" si="5"/>
        <v>35720</v>
      </c>
      <c r="F33" s="219">
        <f t="shared" si="6"/>
        <v>44650</v>
      </c>
      <c r="G33" s="219">
        <f t="shared" si="7"/>
        <v>53580</v>
      </c>
      <c r="H33" s="219">
        <f t="shared" si="8"/>
        <v>62509.999999999993</v>
      </c>
      <c r="I33" s="219">
        <f t="shared" si="9"/>
        <v>71440</v>
      </c>
      <c r="J33" s="219">
        <f t="shared" si="10"/>
        <v>125019.99999999999</v>
      </c>
      <c r="K33" s="224">
        <v>1.24</v>
      </c>
    </row>
    <row r="34" spans="1:11" s="225" customFormat="1" ht="15" customHeight="1" x14ac:dyDescent="0.3">
      <c r="B34" s="223" t="s">
        <v>304</v>
      </c>
      <c r="C34" s="219">
        <f t="shared" si="11"/>
        <v>19020</v>
      </c>
      <c r="D34" s="219">
        <f t="shared" si="4"/>
        <v>28530</v>
      </c>
      <c r="E34" s="219">
        <f t="shared" si="5"/>
        <v>38040</v>
      </c>
      <c r="F34" s="219">
        <f t="shared" si="6"/>
        <v>47550</v>
      </c>
      <c r="G34" s="219">
        <f t="shared" si="7"/>
        <v>57060</v>
      </c>
      <c r="H34" s="219">
        <f t="shared" si="8"/>
        <v>66570</v>
      </c>
      <c r="I34" s="219">
        <f t="shared" si="9"/>
        <v>76080</v>
      </c>
      <c r="J34" s="219">
        <f t="shared" si="10"/>
        <v>133140</v>
      </c>
      <c r="K34" s="224">
        <v>1.32</v>
      </c>
    </row>
    <row r="35" spans="1:11" s="225" customFormat="1" ht="15" customHeight="1" x14ac:dyDescent="0.3">
      <c r="B35" s="223"/>
      <c r="C35" s="219"/>
      <c r="D35" s="219"/>
      <c r="E35" s="219"/>
      <c r="F35" s="219"/>
      <c r="G35" s="219"/>
      <c r="H35" s="219"/>
      <c r="I35" s="219"/>
      <c r="J35" s="219"/>
      <c r="K35" s="223"/>
    </row>
    <row r="36" spans="1:11" s="225" customFormat="1" ht="15" customHeight="1" x14ac:dyDescent="0.3">
      <c r="B36" s="221" t="s">
        <v>305</v>
      </c>
      <c r="C36" s="222">
        <f t="shared" ref="C36:I36" si="12">C26</f>
        <v>0.2</v>
      </c>
      <c r="D36" s="222">
        <f t="shared" si="12"/>
        <v>0.3</v>
      </c>
      <c r="E36" s="222">
        <f t="shared" si="12"/>
        <v>0.4</v>
      </c>
      <c r="F36" s="222">
        <f t="shared" si="12"/>
        <v>0.5</v>
      </c>
      <c r="G36" s="222">
        <f t="shared" si="12"/>
        <v>0.6</v>
      </c>
      <c r="H36" s="222">
        <f t="shared" si="12"/>
        <v>0.7</v>
      </c>
      <c r="I36" s="222">
        <f t="shared" si="12"/>
        <v>0.8</v>
      </c>
      <c r="J36" s="222"/>
      <c r="K36" s="223"/>
    </row>
    <row r="37" spans="1:11" s="225" customFormat="1" ht="15" customHeight="1" x14ac:dyDescent="0.3">
      <c r="B37" s="223" t="s">
        <v>306</v>
      </c>
      <c r="C37" s="219">
        <f t="shared" ref="C37:I37" si="13">+ROUNDDOWN(C27*0.3/12,0)</f>
        <v>252</v>
      </c>
      <c r="D37" s="219">
        <f t="shared" si="13"/>
        <v>378</v>
      </c>
      <c r="E37" s="219">
        <f t="shared" si="13"/>
        <v>504</v>
      </c>
      <c r="F37" s="219">
        <f t="shared" si="13"/>
        <v>630</v>
      </c>
      <c r="G37" s="219">
        <f t="shared" si="13"/>
        <v>756</v>
      </c>
      <c r="H37" s="219">
        <f t="shared" si="13"/>
        <v>882</v>
      </c>
      <c r="I37" s="219">
        <f t="shared" si="13"/>
        <v>1008</v>
      </c>
      <c r="J37" s="219"/>
      <c r="K37" s="223"/>
    </row>
    <row r="38" spans="1:11" s="225" customFormat="1" ht="15" customHeight="1" x14ac:dyDescent="0.3">
      <c r="B38" s="223" t="s">
        <v>307</v>
      </c>
      <c r="C38" s="226">
        <f t="shared" ref="C38:I38" si="14">+ROUNDDOWN(((C27+C28)/2)*0.3/12,0)</f>
        <v>270</v>
      </c>
      <c r="D38" s="226">
        <f t="shared" si="14"/>
        <v>405</v>
      </c>
      <c r="E38" s="226">
        <f t="shared" si="14"/>
        <v>540</v>
      </c>
      <c r="F38" s="226">
        <f t="shared" si="14"/>
        <v>675</v>
      </c>
      <c r="G38" s="226">
        <f t="shared" si="14"/>
        <v>810</v>
      </c>
      <c r="H38" s="226">
        <f t="shared" si="14"/>
        <v>945</v>
      </c>
      <c r="I38" s="226">
        <f t="shared" si="14"/>
        <v>1080</v>
      </c>
      <c r="J38" s="226"/>
      <c r="K38" s="223"/>
    </row>
    <row r="39" spans="1:11" s="225" customFormat="1" ht="15" customHeight="1" x14ac:dyDescent="0.3">
      <c r="B39" s="223" t="s">
        <v>308</v>
      </c>
      <c r="C39" s="219">
        <f t="shared" ref="C39:I39" si="15">+ROUNDDOWN(C29*0.3/12,0)</f>
        <v>324</v>
      </c>
      <c r="D39" s="219">
        <f t="shared" si="15"/>
        <v>486</v>
      </c>
      <c r="E39" s="219">
        <f t="shared" si="15"/>
        <v>648</v>
      </c>
      <c r="F39" s="219">
        <f t="shared" si="15"/>
        <v>810</v>
      </c>
      <c r="G39" s="219">
        <f t="shared" si="15"/>
        <v>972</v>
      </c>
      <c r="H39" s="219">
        <f t="shared" si="15"/>
        <v>1134</v>
      </c>
      <c r="I39" s="219">
        <f t="shared" si="15"/>
        <v>1296</v>
      </c>
      <c r="J39" s="219"/>
      <c r="K39" s="223"/>
    </row>
    <row r="40" spans="1:11" s="225" customFormat="1" ht="15" customHeight="1" x14ac:dyDescent="0.3">
      <c r="B40" s="223" t="s">
        <v>309</v>
      </c>
      <c r="C40" s="219">
        <f t="shared" ref="C40:I40" si="16">+ROUNDDOWN(((C30+C31)/2)*0.3/12,0)</f>
        <v>374</v>
      </c>
      <c r="D40" s="219">
        <f t="shared" si="16"/>
        <v>561</v>
      </c>
      <c r="E40" s="219">
        <f t="shared" si="16"/>
        <v>749</v>
      </c>
      <c r="F40" s="219">
        <f t="shared" si="16"/>
        <v>936</v>
      </c>
      <c r="G40" s="219">
        <f t="shared" si="16"/>
        <v>1123</v>
      </c>
      <c r="H40" s="219">
        <f t="shared" si="16"/>
        <v>1310</v>
      </c>
      <c r="I40" s="219">
        <f t="shared" si="16"/>
        <v>1498</v>
      </c>
      <c r="J40" s="219"/>
      <c r="K40" s="223"/>
    </row>
    <row r="41" spans="1:11" s="225" customFormat="1" ht="15" customHeight="1" x14ac:dyDescent="0.3">
      <c r="B41" s="223" t="s">
        <v>310</v>
      </c>
      <c r="C41" s="219">
        <f t="shared" ref="C41:I41" si="17">+ROUNDDOWN(C32*0.3/12,0)</f>
        <v>418</v>
      </c>
      <c r="D41" s="219">
        <f t="shared" si="17"/>
        <v>627</v>
      </c>
      <c r="E41" s="219">
        <f t="shared" si="17"/>
        <v>836</v>
      </c>
      <c r="F41" s="219">
        <f t="shared" si="17"/>
        <v>1045</v>
      </c>
      <c r="G41" s="219">
        <f t="shared" si="17"/>
        <v>1254</v>
      </c>
      <c r="H41" s="219">
        <f t="shared" si="17"/>
        <v>1463</v>
      </c>
      <c r="I41" s="219">
        <f t="shared" si="17"/>
        <v>1672</v>
      </c>
      <c r="J41" s="219"/>
      <c r="K41" s="223"/>
    </row>
    <row r="42" spans="1:11" s="225" customFormat="1" ht="15" customHeight="1" x14ac:dyDescent="0.3">
      <c r="B42" s="223" t="s">
        <v>311</v>
      </c>
      <c r="C42" s="219">
        <f t="shared" ref="C42:I42" si="18">+ROUNDDOWN(((C33+C34)/2)*0.3/12,0)</f>
        <v>461</v>
      </c>
      <c r="D42" s="219">
        <f t="shared" si="18"/>
        <v>691</v>
      </c>
      <c r="E42" s="219">
        <f t="shared" si="18"/>
        <v>922</v>
      </c>
      <c r="F42" s="219">
        <f t="shared" si="18"/>
        <v>1152</v>
      </c>
      <c r="G42" s="219">
        <f t="shared" si="18"/>
        <v>1383</v>
      </c>
      <c r="H42" s="219">
        <f t="shared" si="18"/>
        <v>1613</v>
      </c>
      <c r="I42" s="219">
        <f t="shared" si="18"/>
        <v>1844</v>
      </c>
      <c r="J42" s="219"/>
      <c r="K42" s="223"/>
    </row>
    <row r="43" spans="1:11" s="225" customFormat="1" ht="15" customHeight="1" x14ac:dyDescent="0.3">
      <c r="A43" s="223"/>
      <c r="B43" s="224"/>
      <c r="C43" s="224"/>
      <c r="D43" s="224"/>
      <c r="E43" s="224"/>
      <c r="F43" s="224"/>
      <c r="G43" s="224"/>
      <c r="H43" s="223"/>
      <c r="I43" s="227"/>
      <c r="J43" s="227"/>
    </row>
    <row r="44" spans="1:11" s="225" customFormat="1" ht="15" customHeight="1" x14ac:dyDescent="0.3">
      <c r="A44" s="223"/>
      <c r="B44" s="221" t="s">
        <v>312</v>
      </c>
      <c r="C44" s="224"/>
      <c r="D44" s="224"/>
      <c r="E44" s="224"/>
      <c r="F44" s="224"/>
      <c r="G44" s="224"/>
      <c r="H44" s="223"/>
      <c r="I44" s="227"/>
      <c r="J44" s="227"/>
    </row>
    <row r="45" spans="1:11" s="225" customFormat="1" ht="15" customHeight="1" x14ac:dyDescent="0.3">
      <c r="A45" s="223"/>
      <c r="B45" s="221"/>
      <c r="C45" s="222">
        <f>C36</f>
        <v>0.2</v>
      </c>
      <c r="D45" s="222">
        <f t="shared" ref="D45:I45" si="19">D36</f>
        <v>0.3</v>
      </c>
      <c r="E45" s="222">
        <f t="shared" si="19"/>
        <v>0.4</v>
      </c>
      <c r="F45" s="222">
        <f t="shared" si="19"/>
        <v>0.5</v>
      </c>
      <c r="G45" s="222">
        <f t="shared" si="19"/>
        <v>0.6</v>
      </c>
      <c r="H45" s="222">
        <f t="shared" si="19"/>
        <v>0.7</v>
      </c>
      <c r="I45" s="222">
        <f t="shared" si="19"/>
        <v>0.8</v>
      </c>
      <c r="J45" s="227"/>
    </row>
    <row r="46" spans="1:11" ht="15" customHeight="1" x14ac:dyDescent="0.3">
      <c r="A46" s="228"/>
      <c r="B46" s="223" t="str">
        <f t="shared" ref="B46:B51" si="20">B37</f>
        <v>Efficiency</v>
      </c>
      <c r="C46" s="229">
        <f t="shared" ref="C46:F51" si="21">C37-$G37</f>
        <v>-504</v>
      </c>
      <c r="D46" s="229">
        <f t="shared" si="21"/>
        <v>-378</v>
      </c>
      <c r="E46" s="229">
        <f t="shared" si="21"/>
        <v>-252</v>
      </c>
      <c r="F46" s="229">
        <f t="shared" si="21"/>
        <v>-126</v>
      </c>
      <c r="G46" s="219"/>
      <c r="H46" s="219">
        <f t="shared" ref="H46:H51" si="22">H37-G37</f>
        <v>126</v>
      </c>
      <c r="I46" s="219">
        <f t="shared" ref="I46:I51" si="23">I37-G37</f>
        <v>252</v>
      </c>
      <c r="J46" s="228"/>
    </row>
    <row r="47" spans="1:11" ht="15" customHeight="1" x14ac:dyDescent="0.3">
      <c r="B47" s="223" t="str">
        <f t="shared" si="20"/>
        <v>1 Bedroom</v>
      </c>
      <c r="C47" s="229">
        <f t="shared" si="21"/>
        <v>-540</v>
      </c>
      <c r="D47" s="229">
        <f t="shared" si="21"/>
        <v>-405</v>
      </c>
      <c r="E47" s="229">
        <f t="shared" si="21"/>
        <v>-270</v>
      </c>
      <c r="F47" s="229">
        <f t="shared" si="21"/>
        <v>-135</v>
      </c>
      <c r="G47" s="219"/>
      <c r="H47" s="219">
        <f t="shared" si="22"/>
        <v>135</v>
      </c>
      <c r="I47" s="219">
        <f t="shared" si="23"/>
        <v>270</v>
      </c>
      <c r="J47" s="228"/>
    </row>
    <row r="48" spans="1:11" ht="15" customHeight="1" x14ac:dyDescent="0.3">
      <c r="B48" s="223" t="str">
        <f t="shared" si="20"/>
        <v>2 Bedroom</v>
      </c>
      <c r="C48" s="229">
        <f t="shared" si="21"/>
        <v>-648</v>
      </c>
      <c r="D48" s="229">
        <f t="shared" si="21"/>
        <v>-486</v>
      </c>
      <c r="E48" s="229">
        <f t="shared" si="21"/>
        <v>-324</v>
      </c>
      <c r="F48" s="229">
        <f t="shared" si="21"/>
        <v>-162</v>
      </c>
      <c r="G48" s="219"/>
      <c r="H48" s="219">
        <f t="shared" si="22"/>
        <v>162</v>
      </c>
      <c r="I48" s="219">
        <f t="shared" si="23"/>
        <v>324</v>
      </c>
      <c r="J48" s="228"/>
    </row>
    <row r="49" spans="2:10" ht="15" customHeight="1" x14ac:dyDescent="0.3">
      <c r="B49" s="223" t="str">
        <f t="shared" si="20"/>
        <v>3 Bedroom</v>
      </c>
      <c r="C49" s="229">
        <f t="shared" si="21"/>
        <v>-749</v>
      </c>
      <c r="D49" s="229">
        <f t="shared" si="21"/>
        <v>-562</v>
      </c>
      <c r="E49" s="229">
        <f t="shared" si="21"/>
        <v>-374</v>
      </c>
      <c r="F49" s="229">
        <f t="shared" si="21"/>
        <v>-187</v>
      </c>
      <c r="G49" s="219"/>
      <c r="H49" s="219">
        <f t="shared" si="22"/>
        <v>187</v>
      </c>
      <c r="I49" s="219">
        <f t="shared" si="23"/>
        <v>375</v>
      </c>
      <c r="J49" s="230"/>
    </row>
    <row r="50" spans="2:10" ht="15" customHeight="1" x14ac:dyDescent="0.3">
      <c r="B50" s="223" t="str">
        <f t="shared" si="20"/>
        <v>4 Bedroom</v>
      </c>
      <c r="C50" s="229">
        <f t="shared" si="21"/>
        <v>-836</v>
      </c>
      <c r="D50" s="229">
        <f t="shared" si="21"/>
        <v>-627</v>
      </c>
      <c r="E50" s="229">
        <f t="shared" si="21"/>
        <v>-418</v>
      </c>
      <c r="F50" s="229">
        <f t="shared" si="21"/>
        <v>-209</v>
      </c>
      <c r="G50" s="219"/>
      <c r="H50" s="219">
        <f t="shared" si="22"/>
        <v>209</v>
      </c>
      <c r="I50" s="219">
        <f t="shared" si="23"/>
        <v>418</v>
      </c>
      <c r="J50" s="230"/>
    </row>
    <row r="51" spans="2:10" ht="15" customHeight="1" x14ac:dyDescent="0.3">
      <c r="B51" s="223" t="str">
        <f t="shared" si="20"/>
        <v>5 Bedroom</v>
      </c>
      <c r="C51" s="229">
        <f t="shared" si="21"/>
        <v>-922</v>
      </c>
      <c r="D51" s="229">
        <f t="shared" si="21"/>
        <v>-692</v>
      </c>
      <c r="E51" s="229">
        <f t="shared" si="21"/>
        <v>-461</v>
      </c>
      <c r="F51" s="229">
        <f t="shared" si="21"/>
        <v>-231</v>
      </c>
      <c r="G51" s="219"/>
      <c r="H51" s="219">
        <f t="shared" si="22"/>
        <v>230</v>
      </c>
      <c r="I51" s="219">
        <f t="shared" si="23"/>
        <v>461</v>
      </c>
      <c r="J51" s="230"/>
    </row>
    <row r="52" spans="2:10" ht="15" customHeight="1" x14ac:dyDescent="0.3">
      <c r="B52" s="230"/>
      <c r="C52" s="230"/>
      <c r="D52" s="230"/>
      <c r="E52" s="230"/>
      <c r="F52" s="230"/>
      <c r="G52" s="230"/>
      <c r="H52" s="231"/>
      <c r="I52" s="231"/>
      <c r="J52" s="223"/>
    </row>
    <row r="53" spans="2:10" ht="15" customHeight="1" x14ac:dyDescent="0.3">
      <c r="B53" s="223"/>
      <c r="C53" s="219"/>
      <c r="D53" s="219"/>
      <c r="E53" s="219"/>
      <c r="F53" s="219"/>
      <c r="G53" s="219"/>
      <c r="H53" s="219"/>
      <c r="I53" s="219"/>
      <c r="J53" s="219"/>
    </row>
    <row r="54" spans="2:10" ht="15" customHeight="1" x14ac:dyDescent="0.3">
      <c r="B54" s="223"/>
      <c r="C54" s="219"/>
      <c r="D54" s="219"/>
      <c r="E54" s="219"/>
      <c r="F54" s="219"/>
      <c r="G54" s="219"/>
      <c r="H54" s="219"/>
      <c r="I54" s="219"/>
      <c r="J54" s="219"/>
    </row>
    <row r="55" spans="2:10" ht="15" customHeight="1" x14ac:dyDescent="0.3">
      <c r="B55" s="223"/>
      <c r="C55" s="219"/>
      <c r="D55" s="219"/>
      <c r="E55" s="219"/>
      <c r="F55" s="219"/>
      <c r="G55" s="219"/>
      <c r="H55" s="219"/>
      <c r="I55" s="219"/>
      <c r="J55" s="219"/>
    </row>
    <row r="56" spans="2:10" ht="15" customHeight="1" x14ac:dyDescent="0.3">
      <c r="B56" s="223"/>
      <c r="C56" s="219"/>
      <c r="D56" s="219"/>
      <c r="E56" s="219"/>
      <c r="F56" s="219"/>
      <c r="G56" s="219"/>
      <c r="H56" s="219"/>
      <c r="I56" s="219"/>
      <c r="J56" s="219"/>
    </row>
    <row r="57" spans="2:10" ht="15" customHeight="1" x14ac:dyDescent="0.3">
      <c r="B57" s="223"/>
      <c r="C57" s="219"/>
      <c r="D57" s="219"/>
      <c r="E57" s="219"/>
      <c r="F57" s="219"/>
      <c r="G57" s="219"/>
      <c r="H57" s="219"/>
      <c r="I57" s="219"/>
      <c r="J57" s="219"/>
    </row>
    <row r="58" spans="2:10" ht="15" customHeight="1" x14ac:dyDescent="0.3">
      <c r="B58" s="223"/>
      <c r="C58" s="219"/>
      <c r="D58" s="219"/>
      <c r="E58" s="219"/>
      <c r="F58" s="219"/>
      <c r="G58" s="219"/>
      <c r="H58" s="219"/>
      <c r="I58" s="219"/>
      <c r="J58" s="219"/>
    </row>
    <row r="59" spans="2:10" ht="15" customHeight="1" x14ac:dyDescent="0.3">
      <c r="B59" s="230"/>
      <c r="C59" s="230"/>
      <c r="D59" s="230"/>
      <c r="E59" s="230"/>
      <c r="F59" s="230"/>
      <c r="G59" s="230"/>
      <c r="H59" s="230"/>
      <c r="I59" s="230"/>
      <c r="J59" s="230"/>
    </row>
    <row r="60" spans="2:10" ht="15" customHeight="1" x14ac:dyDescent="0.3">
      <c r="B60" s="230"/>
      <c r="C60" s="230"/>
      <c r="D60" s="230"/>
      <c r="E60" s="230"/>
      <c r="F60" s="230"/>
      <c r="G60" s="230"/>
      <c r="H60" s="230"/>
      <c r="I60" s="230"/>
      <c r="J60" s="230"/>
    </row>
    <row r="61" spans="2:10" ht="15" customHeight="1" x14ac:dyDescent="0.3">
      <c r="B61" s="230"/>
      <c r="C61" s="230"/>
      <c r="D61" s="230"/>
      <c r="E61" s="230"/>
      <c r="F61" s="230"/>
      <c r="G61" s="230"/>
      <c r="H61" s="230"/>
      <c r="I61" s="230"/>
      <c r="J61" s="230"/>
    </row>
    <row r="62" spans="2:10" ht="15" customHeight="1" x14ac:dyDescent="0.3">
      <c r="B62" s="230"/>
      <c r="C62" s="230"/>
      <c r="D62" s="230"/>
      <c r="E62" s="230"/>
      <c r="F62" s="230"/>
      <c r="G62" s="230"/>
      <c r="H62" s="230"/>
      <c r="I62" s="230"/>
      <c r="J62" s="230"/>
    </row>
    <row r="63" spans="2:10" ht="15" customHeight="1" x14ac:dyDescent="0.3">
      <c r="B63" s="230"/>
      <c r="C63" s="230"/>
      <c r="D63" s="230"/>
      <c r="E63" s="230"/>
      <c r="F63" s="230"/>
      <c r="G63" s="230"/>
      <c r="H63" s="230"/>
      <c r="I63" s="230"/>
      <c r="J63" s="230"/>
    </row>
    <row r="64" spans="2:10" ht="15" customHeight="1" x14ac:dyDescent="0.3">
      <c r="B64" s="230"/>
      <c r="C64" s="230"/>
      <c r="D64" s="230"/>
      <c r="E64" s="230"/>
      <c r="F64" s="230"/>
      <c r="G64" s="230"/>
      <c r="H64" s="230"/>
      <c r="I64" s="230"/>
      <c r="J64" s="230"/>
    </row>
    <row r="65" spans="2:10" ht="15" customHeight="1" x14ac:dyDescent="0.3">
      <c r="B65" s="230"/>
      <c r="C65" s="230"/>
      <c r="D65" s="230"/>
      <c r="E65" s="230"/>
      <c r="F65" s="230"/>
      <c r="G65" s="230"/>
      <c r="H65" s="230"/>
      <c r="I65" s="230"/>
      <c r="J65" s="230"/>
    </row>
    <row r="66" spans="2:10" ht="15" customHeight="1" x14ac:dyDescent="0.3">
      <c r="B66" s="230"/>
      <c r="C66" s="230"/>
      <c r="D66" s="230"/>
      <c r="E66" s="230"/>
      <c r="F66" s="230"/>
      <c r="G66" s="230"/>
      <c r="H66" s="230"/>
      <c r="I66" s="230"/>
      <c r="J66" s="230"/>
    </row>
    <row r="67" spans="2:10" ht="15" customHeight="1" x14ac:dyDescent="0.3">
      <c r="B67" s="230"/>
      <c r="C67" s="230"/>
      <c r="D67" s="230"/>
      <c r="E67" s="230"/>
      <c r="F67" s="230"/>
      <c r="G67" s="230"/>
      <c r="H67" s="230"/>
      <c r="I67" s="230"/>
      <c r="J67" s="230"/>
    </row>
    <row r="68" spans="2:10" ht="15" customHeight="1" x14ac:dyDescent="0.3">
      <c r="B68" s="230"/>
      <c r="C68" s="230"/>
      <c r="D68" s="230"/>
      <c r="E68" s="230"/>
      <c r="F68" s="230"/>
      <c r="G68" s="230"/>
      <c r="H68" s="230"/>
      <c r="I68" s="230"/>
      <c r="J68" s="230"/>
    </row>
    <row r="69" spans="2:10" ht="15" customHeight="1" x14ac:dyDescent="0.3">
      <c r="B69" s="230"/>
      <c r="C69" s="230"/>
      <c r="D69" s="230"/>
      <c r="E69" s="230"/>
      <c r="F69" s="230"/>
      <c r="G69" s="230"/>
      <c r="H69" s="230"/>
      <c r="I69" s="230"/>
      <c r="J69" s="230"/>
    </row>
    <row r="70" spans="2:10" ht="15" customHeight="1" x14ac:dyDescent="0.3">
      <c r="B70" s="230"/>
      <c r="C70" s="230"/>
      <c r="D70" s="230"/>
      <c r="E70" s="230"/>
      <c r="F70" s="230"/>
      <c r="G70" s="230"/>
      <c r="H70" s="230"/>
      <c r="I70" s="230"/>
      <c r="J70" s="230"/>
    </row>
    <row r="71" spans="2:10" ht="15" customHeight="1" x14ac:dyDescent="0.3">
      <c r="B71" s="230"/>
      <c r="C71" s="230"/>
      <c r="D71" s="230"/>
      <c r="E71" s="230"/>
      <c r="F71" s="230"/>
      <c r="G71" s="230"/>
      <c r="H71" s="230"/>
      <c r="I71" s="230"/>
      <c r="J71" s="230"/>
    </row>
    <row r="72" spans="2:10" ht="15" customHeight="1" x14ac:dyDescent="0.3">
      <c r="B72" s="230"/>
      <c r="C72" s="230"/>
      <c r="D72" s="230"/>
      <c r="E72" s="230"/>
      <c r="F72" s="230"/>
      <c r="G72" s="230"/>
      <c r="H72" s="230"/>
      <c r="I72" s="230"/>
      <c r="J72" s="230"/>
    </row>
    <row r="73" spans="2:10" ht="15" customHeight="1" x14ac:dyDescent="0.3">
      <c r="B73" s="230"/>
      <c r="C73" s="230"/>
      <c r="D73" s="230"/>
      <c r="E73" s="230"/>
      <c r="F73" s="230"/>
      <c r="G73" s="230"/>
      <c r="H73" s="230"/>
      <c r="I73" s="230"/>
      <c r="J73" s="230"/>
    </row>
    <row r="74" spans="2:10" ht="15" customHeight="1" x14ac:dyDescent="0.3">
      <c r="B74" s="230"/>
      <c r="C74" s="230"/>
      <c r="D74" s="230"/>
      <c r="E74" s="230"/>
      <c r="F74" s="230"/>
      <c r="G74" s="230"/>
      <c r="H74" s="230"/>
      <c r="I74" s="230"/>
      <c r="J74" s="230"/>
    </row>
    <row r="75" spans="2:10" ht="15" customHeight="1" x14ac:dyDescent="0.3">
      <c r="B75" s="230"/>
      <c r="C75" s="230"/>
      <c r="D75" s="230"/>
      <c r="E75" s="230"/>
      <c r="F75" s="230"/>
      <c r="G75" s="230"/>
      <c r="H75" s="230"/>
      <c r="I75" s="230"/>
      <c r="J75" s="230"/>
    </row>
    <row r="76" spans="2:10" ht="15" customHeight="1" x14ac:dyDescent="0.3">
      <c r="B76" s="230"/>
      <c r="C76" s="230"/>
      <c r="D76" s="230"/>
      <c r="E76" s="230"/>
      <c r="F76" s="230"/>
      <c r="G76" s="230"/>
      <c r="H76" s="230"/>
      <c r="I76" s="230"/>
      <c r="J76" s="230"/>
    </row>
    <row r="77" spans="2:10" ht="15" customHeight="1" x14ac:dyDescent="0.3">
      <c r="B77" s="230"/>
      <c r="C77" s="230"/>
      <c r="D77" s="230"/>
      <c r="E77" s="230"/>
      <c r="F77" s="230"/>
      <c r="G77" s="230"/>
      <c r="H77" s="230"/>
      <c r="I77" s="230"/>
      <c r="J77" s="230"/>
    </row>
    <row r="78" spans="2:10" ht="15" customHeight="1" x14ac:dyDescent="0.3">
      <c r="B78" s="230"/>
      <c r="C78" s="230"/>
      <c r="D78" s="230"/>
      <c r="E78" s="230"/>
      <c r="F78" s="230"/>
      <c r="G78" s="230"/>
      <c r="H78" s="230"/>
      <c r="I78" s="230"/>
      <c r="J78" s="230"/>
    </row>
    <row r="79" spans="2:10" ht="15" customHeight="1" x14ac:dyDescent="0.3">
      <c r="B79" s="230"/>
      <c r="C79" s="230"/>
      <c r="D79" s="230"/>
      <c r="E79" s="230"/>
      <c r="F79" s="230"/>
      <c r="G79" s="230"/>
      <c r="H79" s="230"/>
      <c r="I79" s="230"/>
      <c r="J79" s="230"/>
    </row>
    <row r="80" spans="2:10" ht="15" customHeight="1" x14ac:dyDescent="0.3">
      <c r="B80" s="230"/>
      <c r="C80" s="230"/>
      <c r="D80" s="230"/>
      <c r="E80" s="230"/>
      <c r="F80" s="230"/>
      <c r="G80" s="230"/>
      <c r="H80" s="230"/>
      <c r="I80" s="230"/>
      <c r="J80" s="230"/>
    </row>
    <row r="81" spans="2:10" ht="15" customHeight="1" x14ac:dyDescent="0.3">
      <c r="B81" s="230"/>
      <c r="C81" s="230"/>
      <c r="D81" s="230"/>
      <c r="E81" s="230"/>
      <c r="F81" s="230"/>
      <c r="G81" s="230"/>
      <c r="H81" s="230"/>
      <c r="I81" s="230"/>
      <c r="J81" s="230"/>
    </row>
    <row r="82" spans="2:10" ht="15" customHeight="1" x14ac:dyDescent="0.3">
      <c r="B82" s="230"/>
      <c r="C82" s="230"/>
      <c r="D82" s="230"/>
      <c r="E82" s="230"/>
      <c r="F82" s="230"/>
      <c r="G82" s="230"/>
      <c r="H82" s="230"/>
      <c r="I82" s="230"/>
      <c r="J82" s="230"/>
    </row>
    <row r="83" spans="2:10" ht="15" customHeight="1" x14ac:dyDescent="0.3">
      <c r="B83" s="230"/>
      <c r="C83" s="230"/>
      <c r="D83" s="230"/>
      <c r="E83" s="230"/>
      <c r="F83" s="230"/>
      <c r="G83" s="230"/>
      <c r="H83" s="230"/>
      <c r="I83" s="230"/>
      <c r="J83" s="230"/>
    </row>
    <row r="84" spans="2:10" ht="15" customHeight="1" x14ac:dyDescent="0.3">
      <c r="B84" s="230"/>
      <c r="C84" s="230"/>
      <c r="D84" s="230"/>
      <c r="E84" s="230"/>
      <c r="F84" s="230"/>
      <c r="G84" s="230"/>
      <c r="H84" s="230"/>
      <c r="I84" s="230"/>
      <c r="J84" s="230"/>
    </row>
    <row r="85" spans="2:10" ht="15" customHeight="1" x14ac:dyDescent="0.3">
      <c r="B85" s="230"/>
      <c r="C85" s="230"/>
      <c r="D85" s="230"/>
      <c r="E85" s="230"/>
      <c r="F85" s="230"/>
      <c r="G85" s="230"/>
      <c r="H85" s="230"/>
      <c r="I85" s="230"/>
      <c r="J85" s="230"/>
    </row>
    <row r="86" spans="2:10" ht="15" customHeight="1" x14ac:dyDescent="0.3">
      <c r="B86" s="230"/>
      <c r="C86" s="230"/>
      <c r="D86" s="230"/>
      <c r="E86" s="230"/>
      <c r="F86" s="230"/>
      <c r="G86" s="230"/>
      <c r="H86" s="230"/>
      <c r="I86" s="230"/>
      <c r="J86" s="230"/>
    </row>
    <row r="87" spans="2:10" ht="15" customHeight="1" x14ac:dyDescent="0.3">
      <c r="B87" s="230"/>
      <c r="C87" s="230"/>
      <c r="D87" s="230"/>
      <c r="E87" s="230"/>
      <c r="F87" s="230"/>
      <c r="G87" s="230"/>
      <c r="H87" s="230"/>
      <c r="I87" s="230"/>
      <c r="J87" s="230"/>
    </row>
    <row r="88" spans="2:10" ht="15" customHeight="1" x14ac:dyDescent="0.3">
      <c r="B88" s="230"/>
      <c r="C88" s="230"/>
      <c r="D88" s="230"/>
      <c r="E88" s="230"/>
      <c r="F88" s="230"/>
      <c r="G88" s="230"/>
      <c r="H88" s="230"/>
      <c r="I88" s="230"/>
      <c r="J88" s="230"/>
    </row>
    <row r="89" spans="2:10" ht="15" customHeight="1" x14ac:dyDescent="0.3">
      <c r="B89" s="230"/>
      <c r="C89" s="230"/>
      <c r="D89" s="230"/>
      <c r="E89" s="230"/>
      <c r="F89" s="230"/>
      <c r="G89" s="230"/>
      <c r="H89" s="230"/>
      <c r="I89" s="230"/>
      <c r="J89" s="230"/>
    </row>
    <row r="90" spans="2:10" ht="15" customHeight="1" x14ac:dyDescent="0.3">
      <c r="B90" s="230"/>
      <c r="C90" s="230"/>
      <c r="D90" s="230"/>
      <c r="E90" s="230"/>
      <c r="F90" s="230"/>
      <c r="G90" s="230"/>
      <c r="H90" s="230"/>
      <c r="I90" s="230"/>
      <c r="J90" s="230"/>
    </row>
    <row r="91" spans="2:10" ht="15" customHeight="1" x14ac:dyDescent="0.3">
      <c r="B91" s="230"/>
      <c r="C91" s="230"/>
      <c r="D91" s="230"/>
      <c r="E91" s="230"/>
      <c r="F91" s="230"/>
      <c r="G91" s="230"/>
      <c r="H91" s="230"/>
      <c r="I91" s="230"/>
      <c r="J91" s="230"/>
    </row>
    <row r="92" spans="2:10" ht="15" customHeight="1" x14ac:dyDescent="0.3">
      <c r="B92" s="230"/>
      <c r="C92" s="230"/>
      <c r="D92" s="230"/>
      <c r="E92" s="230"/>
      <c r="F92" s="230"/>
      <c r="G92" s="230"/>
      <c r="H92" s="230"/>
      <c r="I92" s="230"/>
      <c r="J92" s="230"/>
    </row>
    <row r="93" spans="2:10" ht="15" customHeight="1" x14ac:dyDescent="0.3">
      <c r="B93" s="230"/>
      <c r="C93" s="230"/>
      <c r="D93" s="230"/>
      <c r="E93" s="230"/>
      <c r="F93" s="230"/>
      <c r="G93" s="230"/>
      <c r="H93" s="230"/>
      <c r="I93" s="230"/>
      <c r="J93" s="230"/>
    </row>
    <row r="94" spans="2:10" ht="15" customHeight="1" x14ac:dyDescent="0.3">
      <c r="B94" s="230"/>
      <c r="C94" s="230"/>
      <c r="D94" s="230"/>
      <c r="E94" s="230"/>
      <c r="F94" s="230"/>
      <c r="G94" s="230"/>
      <c r="H94" s="230"/>
      <c r="I94" s="230"/>
      <c r="J94" s="230"/>
    </row>
    <row r="95" spans="2:10" ht="15" customHeight="1" x14ac:dyDescent="0.3">
      <c r="B95" s="230"/>
      <c r="C95" s="230"/>
      <c r="D95" s="230"/>
      <c r="E95" s="230"/>
      <c r="F95" s="230"/>
      <c r="G95" s="230"/>
      <c r="H95" s="230"/>
      <c r="I95" s="230"/>
      <c r="J95" s="230"/>
    </row>
    <row r="96" spans="2:10" ht="15" customHeight="1" x14ac:dyDescent="0.3">
      <c r="B96" s="230"/>
      <c r="C96" s="230"/>
      <c r="D96" s="230"/>
      <c r="E96" s="230"/>
      <c r="F96" s="230"/>
      <c r="G96" s="230"/>
      <c r="H96" s="230"/>
      <c r="I96" s="230"/>
      <c r="J96" s="230"/>
    </row>
    <row r="97" spans="2:10" ht="15" customHeight="1" x14ac:dyDescent="0.3">
      <c r="B97" s="230"/>
      <c r="C97" s="230"/>
      <c r="D97" s="230"/>
      <c r="E97" s="230"/>
      <c r="F97" s="230"/>
      <c r="G97" s="230"/>
      <c r="H97" s="230"/>
      <c r="I97" s="230"/>
      <c r="J97" s="230"/>
    </row>
    <row r="98" spans="2:10" ht="15" customHeight="1" x14ac:dyDescent="0.3">
      <c r="B98" s="230"/>
      <c r="C98" s="230"/>
      <c r="D98" s="230"/>
      <c r="E98" s="230"/>
      <c r="F98" s="230"/>
      <c r="G98" s="230"/>
      <c r="H98" s="230"/>
      <c r="I98" s="230"/>
      <c r="J98" s="230"/>
    </row>
    <row r="99" spans="2:10" ht="15" customHeight="1" x14ac:dyDescent="0.3">
      <c r="B99" s="230"/>
      <c r="C99" s="230"/>
      <c r="D99" s="230"/>
      <c r="E99" s="230"/>
      <c r="F99" s="230"/>
      <c r="G99" s="230"/>
      <c r="H99" s="230"/>
      <c r="I99" s="230"/>
      <c r="J99" s="230"/>
    </row>
    <row r="100" spans="2:10" ht="15" customHeight="1" x14ac:dyDescent="0.3">
      <c r="B100" s="230"/>
      <c r="C100" s="230"/>
      <c r="D100" s="230"/>
      <c r="E100" s="230"/>
      <c r="F100" s="230"/>
      <c r="G100" s="230"/>
      <c r="H100" s="230"/>
      <c r="I100" s="230"/>
      <c r="J100" s="230"/>
    </row>
    <row r="101" spans="2:10" ht="15" customHeight="1" x14ac:dyDescent="0.3">
      <c r="B101" s="230"/>
      <c r="C101" s="230"/>
      <c r="D101" s="230"/>
      <c r="E101" s="230"/>
      <c r="F101" s="230"/>
      <c r="G101" s="230"/>
      <c r="H101" s="230"/>
      <c r="I101" s="230"/>
      <c r="J101" s="230"/>
    </row>
    <row r="102" spans="2:10" ht="15" customHeight="1" x14ac:dyDescent="0.3">
      <c r="B102" s="230"/>
      <c r="C102" s="230"/>
      <c r="D102" s="230"/>
      <c r="E102" s="230"/>
      <c r="F102" s="230"/>
      <c r="G102" s="230"/>
      <c r="H102" s="230"/>
      <c r="I102" s="230"/>
      <c r="J102" s="230"/>
    </row>
    <row r="103" spans="2:10" ht="15" customHeight="1" x14ac:dyDescent="0.3">
      <c r="B103" s="230"/>
      <c r="C103" s="230"/>
      <c r="D103" s="230"/>
      <c r="E103" s="230"/>
      <c r="F103" s="230"/>
      <c r="G103" s="230"/>
      <c r="H103" s="230"/>
      <c r="I103" s="230"/>
      <c r="J103" s="230"/>
    </row>
    <row r="104" spans="2:10" ht="15" customHeight="1" x14ac:dyDescent="0.3">
      <c r="B104" s="230"/>
      <c r="C104" s="230"/>
      <c r="D104" s="230"/>
      <c r="E104" s="230"/>
      <c r="F104" s="230"/>
      <c r="G104" s="230"/>
      <c r="H104" s="230"/>
      <c r="I104" s="230"/>
      <c r="J104" s="230"/>
    </row>
    <row r="105" spans="2:10" ht="15" customHeight="1" x14ac:dyDescent="0.3">
      <c r="B105" s="230"/>
      <c r="C105" s="230"/>
      <c r="D105" s="230"/>
      <c r="E105" s="230"/>
      <c r="F105" s="230"/>
      <c r="G105" s="230"/>
      <c r="H105" s="230"/>
      <c r="I105" s="230"/>
      <c r="J105" s="230"/>
    </row>
    <row r="106" spans="2:10" ht="15" customHeight="1" x14ac:dyDescent="0.3">
      <c r="B106" s="230"/>
      <c r="C106" s="230"/>
      <c r="D106" s="230"/>
      <c r="E106" s="230"/>
      <c r="F106" s="230"/>
      <c r="G106" s="230"/>
      <c r="H106" s="230"/>
      <c r="I106" s="230"/>
      <c r="J106" s="230"/>
    </row>
    <row r="107" spans="2:10" ht="15" customHeight="1" x14ac:dyDescent="0.3">
      <c r="B107" s="230"/>
      <c r="C107" s="230"/>
      <c r="D107" s="230"/>
      <c r="E107" s="230"/>
      <c r="F107" s="230"/>
      <c r="G107" s="230"/>
      <c r="H107" s="230"/>
      <c r="I107" s="230"/>
      <c r="J107" s="230"/>
    </row>
    <row r="108" spans="2:10" ht="15" customHeight="1" x14ac:dyDescent="0.3">
      <c r="B108" s="230"/>
      <c r="C108" s="230"/>
      <c r="D108" s="230"/>
      <c r="E108" s="230"/>
      <c r="F108" s="230"/>
      <c r="G108" s="230"/>
      <c r="H108" s="230"/>
      <c r="I108" s="230"/>
      <c r="J108" s="230"/>
    </row>
    <row r="109" spans="2:10" ht="15" customHeight="1" x14ac:dyDescent="0.3">
      <c r="B109" s="230"/>
      <c r="C109" s="230"/>
      <c r="D109" s="230"/>
      <c r="E109" s="230"/>
      <c r="F109" s="230"/>
      <c r="G109" s="230"/>
      <c r="H109" s="230"/>
      <c r="I109" s="230"/>
      <c r="J109" s="230"/>
    </row>
    <row r="110" spans="2:10" ht="15" customHeight="1" x14ac:dyDescent="0.3">
      <c r="B110" s="230"/>
      <c r="C110" s="230"/>
      <c r="D110" s="230"/>
      <c r="E110" s="230"/>
      <c r="F110" s="230"/>
      <c r="G110" s="230"/>
      <c r="H110" s="230"/>
      <c r="I110" s="230"/>
      <c r="J110" s="230"/>
    </row>
    <row r="111" spans="2:10" ht="15" customHeight="1" x14ac:dyDescent="0.3">
      <c r="B111" s="230"/>
      <c r="C111" s="230"/>
      <c r="D111" s="230"/>
      <c r="E111" s="230"/>
      <c r="F111" s="230"/>
      <c r="G111" s="230"/>
      <c r="H111" s="230"/>
      <c r="I111" s="230"/>
      <c r="J111" s="230"/>
    </row>
    <row r="112" spans="2:10" ht="15" customHeight="1" x14ac:dyDescent="0.3">
      <c r="B112" s="230"/>
      <c r="C112" s="230"/>
      <c r="D112" s="230"/>
      <c r="E112" s="230"/>
      <c r="F112" s="230"/>
      <c r="G112" s="230"/>
      <c r="H112" s="230"/>
      <c r="I112" s="230"/>
      <c r="J112" s="230"/>
    </row>
    <row r="113" spans="2:10" ht="15" customHeight="1" x14ac:dyDescent="0.3">
      <c r="B113" s="230"/>
      <c r="C113" s="230"/>
      <c r="D113" s="230"/>
      <c r="E113" s="230"/>
      <c r="F113" s="230"/>
      <c r="G113" s="230"/>
      <c r="H113" s="230"/>
      <c r="I113" s="230"/>
      <c r="J113" s="230"/>
    </row>
    <row r="114" spans="2:10" ht="15" customHeight="1" x14ac:dyDescent="0.3">
      <c r="B114" s="230"/>
      <c r="C114" s="230"/>
      <c r="D114" s="230"/>
      <c r="E114" s="230"/>
      <c r="F114" s="230"/>
      <c r="G114" s="230"/>
      <c r="H114" s="230"/>
      <c r="I114" s="230"/>
      <c r="J114" s="230"/>
    </row>
    <row r="115" spans="2:10" ht="15" customHeight="1" x14ac:dyDescent="0.3">
      <c r="B115" s="230"/>
      <c r="C115" s="230"/>
      <c r="D115" s="230"/>
      <c r="E115" s="230"/>
      <c r="F115" s="230"/>
      <c r="G115" s="230"/>
      <c r="H115" s="230"/>
      <c r="I115" s="230"/>
      <c r="J115" s="230"/>
    </row>
    <row r="116" spans="2:10" ht="15" customHeight="1" x14ac:dyDescent="0.3">
      <c r="B116" s="230"/>
      <c r="C116" s="230"/>
      <c r="D116" s="230"/>
      <c r="E116" s="230"/>
      <c r="F116" s="230"/>
      <c r="G116" s="230"/>
      <c r="H116" s="230"/>
      <c r="I116" s="230"/>
      <c r="J116" s="230"/>
    </row>
    <row r="117" spans="2:10" ht="15" customHeight="1" x14ac:dyDescent="0.3">
      <c r="B117" s="230"/>
      <c r="C117" s="230"/>
      <c r="D117" s="230"/>
      <c r="E117" s="230"/>
      <c r="F117" s="230"/>
      <c r="G117" s="230"/>
      <c r="H117" s="230"/>
      <c r="I117" s="230"/>
      <c r="J117" s="230"/>
    </row>
    <row r="118" spans="2:10" ht="15" customHeight="1" x14ac:dyDescent="0.3">
      <c r="B118" s="230"/>
      <c r="C118" s="230"/>
      <c r="D118" s="230"/>
      <c r="E118" s="230"/>
      <c r="F118" s="230"/>
      <c r="G118" s="230"/>
      <c r="H118" s="230"/>
      <c r="I118" s="230"/>
      <c r="J118" s="230"/>
    </row>
    <row r="119" spans="2:10" ht="15" customHeight="1" x14ac:dyDescent="0.3">
      <c r="B119" s="230"/>
      <c r="C119" s="230"/>
      <c r="D119" s="230"/>
      <c r="E119" s="230"/>
      <c r="F119" s="230"/>
      <c r="G119" s="230"/>
      <c r="H119" s="230"/>
      <c r="I119" s="230"/>
      <c r="J119" s="230"/>
    </row>
    <row r="120" spans="2:10" ht="15" customHeight="1" x14ac:dyDescent="0.3">
      <c r="B120" s="230"/>
      <c r="C120" s="230"/>
      <c r="D120" s="230"/>
      <c r="E120" s="230"/>
      <c r="F120" s="230"/>
      <c r="G120" s="230"/>
      <c r="H120" s="230"/>
      <c r="I120" s="230"/>
      <c r="J120" s="230"/>
    </row>
    <row r="121" spans="2:10" ht="15" customHeight="1" x14ac:dyDescent="0.3">
      <c r="B121" s="230"/>
      <c r="C121" s="230"/>
      <c r="D121" s="230"/>
      <c r="E121" s="230"/>
      <c r="F121" s="230"/>
      <c r="G121" s="230"/>
      <c r="H121" s="230"/>
      <c r="I121" s="230"/>
      <c r="J121" s="230"/>
    </row>
    <row r="122" spans="2:10" ht="15" customHeight="1" x14ac:dyDescent="0.3">
      <c r="B122" s="230"/>
      <c r="C122" s="230"/>
      <c r="D122" s="230"/>
      <c r="E122" s="230"/>
      <c r="F122" s="230"/>
      <c r="G122" s="230"/>
      <c r="H122" s="230"/>
      <c r="I122" s="230"/>
      <c r="J122" s="230"/>
    </row>
    <row r="123" spans="2:10" ht="15" customHeight="1" x14ac:dyDescent="0.3">
      <c r="B123" s="230"/>
      <c r="C123" s="230"/>
      <c r="D123" s="230"/>
      <c r="E123" s="230"/>
      <c r="F123" s="230"/>
      <c r="G123" s="230"/>
      <c r="H123" s="230"/>
      <c r="I123" s="230"/>
      <c r="J123" s="230"/>
    </row>
    <row r="124" spans="2:10" ht="15" customHeight="1" x14ac:dyDescent="0.3">
      <c r="B124" s="230"/>
      <c r="C124" s="230"/>
      <c r="D124" s="230"/>
      <c r="E124" s="230"/>
      <c r="F124" s="230"/>
      <c r="G124" s="230"/>
      <c r="H124" s="230"/>
      <c r="I124" s="230"/>
      <c r="J124" s="230"/>
    </row>
    <row r="125" spans="2:10" ht="15" customHeight="1" x14ac:dyDescent="0.3">
      <c r="B125" s="230"/>
      <c r="C125" s="230"/>
      <c r="D125" s="230"/>
      <c r="E125" s="230"/>
      <c r="F125" s="230"/>
      <c r="G125" s="230"/>
      <c r="H125" s="230"/>
      <c r="I125" s="230"/>
      <c r="J125" s="230"/>
    </row>
    <row r="126" spans="2:10" ht="15" customHeight="1" x14ac:dyDescent="0.3">
      <c r="B126" s="230"/>
      <c r="C126" s="230"/>
      <c r="D126" s="230"/>
      <c r="E126" s="230"/>
      <c r="F126" s="230"/>
      <c r="G126" s="230"/>
      <c r="H126" s="230"/>
      <c r="I126" s="230"/>
      <c r="J126" s="230"/>
    </row>
    <row r="127" spans="2:10" ht="15" customHeight="1" x14ac:dyDescent="0.3">
      <c r="B127" s="230"/>
      <c r="C127" s="230"/>
      <c r="D127" s="230"/>
      <c r="E127" s="230"/>
      <c r="F127" s="230"/>
      <c r="G127" s="230"/>
      <c r="H127" s="230"/>
      <c r="I127" s="230"/>
      <c r="J127" s="230"/>
    </row>
    <row r="128" spans="2:10" ht="15" customHeight="1" x14ac:dyDescent="0.3">
      <c r="B128" s="230"/>
      <c r="C128" s="230"/>
      <c r="D128" s="230"/>
      <c r="E128" s="230"/>
      <c r="F128" s="230"/>
      <c r="G128" s="230"/>
      <c r="H128" s="230"/>
      <c r="I128" s="230"/>
      <c r="J128" s="230"/>
    </row>
    <row r="129" spans="2:10" ht="15" customHeight="1" x14ac:dyDescent="0.3">
      <c r="B129" s="230"/>
      <c r="C129" s="230"/>
      <c r="D129" s="230"/>
      <c r="E129" s="230"/>
      <c r="F129" s="230"/>
      <c r="G129" s="230"/>
      <c r="H129" s="230"/>
      <c r="I129" s="230"/>
      <c r="J129" s="230"/>
    </row>
    <row r="130" spans="2:10" ht="15" customHeight="1" x14ac:dyDescent="0.3">
      <c r="B130" s="230"/>
      <c r="C130" s="230"/>
      <c r="D130" s="230"/>
      <c r="E130" s="230"/>
      <c r="F130" s="230"/>
      <c r="G130" s="230"/>
      <c r="H130" s="230"/>
      <c r="I130" s="230"/>
      <c r="J130" s="230"/>
    </row>
    <row r="131" spans="2:10" ht="15" customHeight="1" x14ac:dyDescent="0.3">
      <c r="B131" s="230"/>
      <c r="C131" s="230"/>
      <c r="D131" s="230"/>
      <c r="E131" s="230"/>
      <c r="F131" s="230"/>
      <c r="G131" s="230"/>
      <c r="H131" s="230"/>
      <c r="I131" s="230"/>
      <c r="J131" s="230"/>
    </row>
    <row r="132" spans="2:10" ht="15" customHeight="1" x14ac:dyDescent="0.3">
      <c r="B132" s="230"/>
      <c r="C132" s="230"/>
      <c r="D132" s="230"/>
      <c r="E132" s="230"/>
      <c r="F132" s="230"/>
      <c r="G132" s="230"/>
      <c r="H132" s="230"/>
      <c r="I132" s="230"/>
      <c r="J132" s="230"/>
    </row>
    <row r="133" spans="2:10" ht="15" customHeight="1" x14ac:dyDescent="0.3">
      <c r="B133" s="230"/>
      <c r="C133" s="230"/>
      <c r="D133" s="230"/>
      <c r="E133" s="230"/>
      <c r="F133" s="230"/>
      <c r="G133" s="230"/>
      <c r="H133" s="230"/>
      <c r="I133" s="230"/>
      <c r="J133" s="230"/>
    </row>
    <row r="134" spans="2:10" ht="15" customHeight="1" x14ac:dyDescent="0.3">
      <c r="B134" s="230"/>
      <c r="C134" s="230"/>
      <c r="D134" s="230"/>
      <c r="E134" s="230"/>
      <c r="F134" s="230"/>
      <c r="G134" s="230"/>
      <c r="H134" s="230"/>
      <c r="I134" s="230"/>
      <c r="J134" s="230"/>
    </row>
    <row r="135" spans="2:10" ht="15" customHeight="1" x14ac:dyDescent="0.3">
      <c r="B135" s="230"/>
      <c r="C135" s="230"/>
      <c r="D135" s="230"/>
      <c r="E135" s="230"/>
      <c r="F135" s="230"/>
      <c r="G135" s="230"/>
      <c r="H135" s="230"/>
      <c r="I135" s="230"/>
      <c r="J135" s="230"/>
    </row>
    <row r="136" spans="2:10" ht="15" customHeight="1" x14ac:dyDescent="0.3">
      <c r="B136" s="230"/>
      <c r="C136" s="230"/>
      <c r="D136" s="230"/>
      <c r="E136" s="230"/>
      <c r="F136" s="230"/>
      <c r="G136" s="230"/>
      <c r="H136" s="230"/>
      <c r="I136" s="230"/>
      <c r="J136" s="230"/>
    </row>
    <row r="137" spans="2:10" ht="15" customHeight="1" x14ac:dyDescent="0.3">
      <c r="B137" s="230"/>
      <c r="C137" s="230"/>
      <c r="D137" s="230"/>
      <c r="E137" s="230"/>
      <c r="F137" s="230"/>
      <c r="G137" s="230"/>
      <c r="H137" s="230"/>
      <c r="I137" s="230"/>
      <c r="J137" s="230"/>
    </row>
    <row r="138" spans="2:10" ht="15" customHeight="1" x14ac:dyDescent="0.3">
      <c r="B138" s="230"/>
      <c r="C138" s="230"/>
      <c r="D138" s="230"/>
      <c r="E138" s="230"/>
      <c r="F138" s="230"/>
      <c r="G138" s="230"/>
      <c r="H138" s="230"/>
      <c r="I138" s="230"/>
      <c r="J138" s="230"/>
    </row>
    <row r="139" spans="2:10" ht="15" customHeight="1" x14ac:dyDescent="0.3">
      <c r="B139" s="230"/>
      <c r="C139" s="230"/>
      <c r="D139" s="230"/>
      <c r="E139" s="230"/>
      <c r="F139" s="230"/>
      <c r="G139" s="230"/>
      <c r="H139" s="230"/>
      <c r="I139" s="230"/>
      <c r="J139" s="230"/>
    </row>
    <row r="140" spans="2:10" ht="15" customHeight="1" x14ac:dyDescent="0.3">
      <c r="B140" s="230"/>
      <c r="C140" s="230"/>
      <c r="D140" s="230"/>
      <c r="E140" s="230"/>
      <c r="F140" s="230"/>
      <c r="G140" s="230"/>
      <c r="H140" s="230"/>
      <c r="I140" s="230"/>
      <c r="J140" s="230"/>
    </row>
    <row r="141" spans="2:10" ht="15" customHeight="1" x14ac:dyDescent="0.3">
      <c r="B141" s="230"/>
      <c r="C141" s="230"/>
      <c r="D141" s="230"/>
      <c r="E141" s="230"/>
      <c r="F141" s="230"/>
      <c r="G141" s="230"/>
      <c r="H141" s="230"/>
      <c r="I141" s="230"/>
      <c r="J141" s="230"/>
    </row>
    <row r="142" spans="2:10" ht="15" customHeight="1" x14ac:dyDescent="0.3">
      <c r="B142" s="230"/>
      <c r="C142" s="230"/>
      <c r="D142" s="230"/>
      <c r="E142" s="230"/>
      <c r="F142" s="230"/>
      <c r="G142" s="230"/>
      <c r="H142" s="230"/>
      <c r="I142" s="230"/>
      <c r="J142" s="230"/>
    </row>
    <row r="143" spans="2:10" ht="15" customHeight="1" x14ac:dyDescent="0.3">
      <c r="B143" s="230"/>
      <c r="C143" s="230"/>
      <c r="D143" s="230"/>
      <c r="E143" s="230"/>
      <c r="F143" s="230"/>
      <c r="G143" s="230"/>
      <c r="H143" s="230"/>
      <c r="I143" s="230"/>
      <c r="J143" s="230"/>
    </row>
    <row r="144" spans="2:10" ht="15" customHeight="1" x14ac:dyDescent="0.3">
      <c r="B144" s="230"/>
      <c r="C144" s="230"/>
      <c r="D144" s="230"/>
      <c r="E144" s="230"/>
      <c r="F144" s="230"/>
      <c r="G144" s="230"/>
      <c r="H144" s="230"/>
      <c r="I144" s="230"/>
      <c r="J144" s="230"/>
    </row>
    <row r="145" spans="2:10" ht="15" customHeight="1" x14ac:dyDescent="0.3">
      <c r="B145" s="230"/>
      <c r="C145" s="230"/>
      <c r="D145" s="230"/>
      <c r="E145" s="230"/>
      <c r="F145" s="230"/>
      <c r="G145" s="230"/>
      <c r="H145" s="230"/>
      <c r="I145" s="230"/>
      <c r="J145" s="230"/>
    </row>
    <row r="146" spans="2:10" ht="15" customHeight="1" x14ac:dyDescent="0.3">
      <c r="B146" s="230"/>
      <c r="C146" s="230"/>
      <c r="D146" s="230"/>
      <c r="E146" s="230"/>
      <c r="F146" s="230"/>
      <c r="G146" s="230"/>
      <c r="H146" s="230"/>
      <c r="I146" s="230"/>
      <c r="J146" s="230"/>
    </row>
    <row r="147" spans="2:10" ht="15" customHeight="1" x14ac:dyDescent="0.3">
      <c r="B147" s="230"/>
      <c r="C147" s="230"/>
      <c r="D147" s="230"/>
      <c r="E147" s="230"/>
      <c r="F147" s="230"/>
      <c r="G147" s="230"/>
      <c r="H147" s="230"/>
      <c r="I147" s="230"/>
      <c r="J147" s="230"/>
    </row>
    <row r="148" spans="2:10" ht="15" customHeight="1" x14ac:dyDescent="0.3">
      <c r="B148" s="230"/>
      <c r="C148" s="230"/>
      <c r="D148" s="230"/>
      <c r="E148" s="230"/>
      <c r="F148" s="230"/>
      <c r="G148" s="230"/>
      <c r="H148" s="230"/>
      <c r="I148" s="230"/>
      <c r="J148" s="230"/>
    </row>
    <row r="149" spans="2:10" ht="15" customHeight="1" x14ac:dyDescent="0.3">
      <c r="B149" s="230"/>
      <c r="C149" s="230"/>
      <c r="D149" s="230"/>
      <c r="E149" s="230"/>
      <c r="F149" s="230"/>
      <c r="G149" s="230"/>
      <c r="H149" s="230"/>
      <c r="I149" s="230"/>
      <c r="J149" s="230"/>
    </row>
    <row r="150" spans="2:10" ht="15" customHeight="1" x14ac:dyDescent="0.3">
      <c r="B150" s="230"/>
      <c r="C150" s="230"/>
      <c r="D150" s="230"/>
      <c r="E150" s="230"/>
      <c r="F150" s="230"/>
      <c r="G150" s="230"/>
      <c r="H150" s="230"/>
      <c r="I150" s="230"/>
      <c r="J150" s="230"/>
    </row>
    <row r="151" spans="2:10" ht="15" customHeight="1" x14ac:dyDescent="0.3">
      <c r="B151" s="230"/>
      <c r="C151" s="230"/>
      <c r="D151" s="230"/>
      <c r="E151" s="230"/>
      <c r="F151" s="230"/>
      <c r="G151" s="230"/>
      <c r="H151" s="230"/>
      <c r="I151" s="230"/>
      <c r="J151" s="230"/>
    </row>
    <row r="152" spans="2:10" ht="15" customHeight="1" x14ac:dyDescent="0.3">
      <c r="B152" s="230"/>
      <c r="C152" s="230"/>
      <c r="D152" s="230"/>
      <c r="E152" s="230"/>
      <c r="F152" s="230"/>
      <c r="G152" s="230"/>
      <c r="H152" s="230"/>
      <c r="I152" s="230"/>
      <c r="J152" s="230"/>
    </row>
    <row r="153" spans="2:10" ht="15" customHeight="1" x14ac:dyDescent="0.3">
      <c r="B153" s="230"/>
      <c r="C153" s="230"/>
      <c r="D153" s="230"/>
      <c r="E153" s="230"/>
      <c r="F153" s="230"/>
      <c r="G153" s="230"/>
      <c r="H153" s="230"/>
      <c r="I153" s="230"/>
      <c r="J153" s="230"/>
    </row>
    <row r="154" spans="2:10" ht="15" customHeight="1" x14ac:dyDescent="0.3">
      <c r="B154" s="230"/>
      <c r="C154" s="230"/>
      <c r="D154" s="230"/>
      <c r="E154" s="230"/>
      <c r="F154" s="230"/>
      <c r="G154" s="230"/>
      <c r="H154" s="230"/>
      <c r="I154" s="230"/>
      <c r="J154" s="230"/>
    </row>
    <row r="155" spans="2:10" ht="15" customHeight="1" x14ac:dyDescent="0.3">
      <c r="B155" s="230"/>
      <c r="C155" s="230"/>
      <c r="D155" s="230"/>
      <c r="E155" s="230"/>
      <c r="F155" s="230"/>
      <c r="G155" s="230"/>
      <c r="H155" s="230"/>
      <c r="I155" s="230"/>
      <c r="J155" s="230"/>
    </row>
    <row r="156" spans="2:10" ht="15" customHeight="1" x14ac:dyDescent="0.3">
      <c r="B156" s="230"/>
      <c r="C156" s="230"/>
      <c r="D156" s="230"/>
      <c r="E156" s="230"/>
      <c r="F156" s="230"/>
      <c r="G156" s="230"/>
      <c r="H156" s="230"/>
      <c r="I156" s="230"/>
      <c r="J156" s="230"/>
    </row>
    <row r="157" spans="2:10" ht="15" customHeight="1" x14ac:dyDescent="0.3">
      <c r="B157" s="230"/>
      <c r="C157" s="230"/>
      <c r="D157" s="230"/>
      <c r="E157" s="230"/>
      <c r="F157" s="230"/>
      <c r="G157" s="230"/>
      <c r="H157" s="230"/>
      <c r="I157" s="230"/>
      <c r="J157" s="230"/>
    </row>
    <row r="158" spans="2:10" ht="15" customHeight="1" x14ac:dyDescent="0.3">
      <c r="B158" s="230"/>
      <c r="C158" s="230"/>
      <c r="D158" s="230"/>
      <c r="E158" s="230"/>
      <c r="F158" s="230"/>
      <c r="G158" s="230"/>
      <c r="H158" s="230"/>
      <c r="I158" s="230"/>
      <c r="J158" s="230"/>
    </row>
    <row r="159" spans="2:10" ht="15" customHeight="1" x14ac:dyDescent="0.3">
      <c r="B159" s="230"/>
      <c r="C159" s="230"/>
      <c r="D159" s="230"/>
      <c r="E159" s="230"/>
      <c r="F159" s="230"/>
      <c r="G159" s="230"/>
      <c r="H159" s="230"/>
      <c r="I159" s="230"/>
      <c r="J159" s="230"/>
    </row>
    <row r="160" spans="2:10" ht="15" customHeight="1" x14ac:dyDescent="0.3">
      <c r="B160" s="230"/>
      <c r="C160" s="230"/>
      <c r="D160" s="230"/>
      <c r="E160" s="230"/>
      <c r="F160" s="230"/>
      <c r="G160" s="230"/>
      <c r="H160" s="230"/>
      <c r="I160" s="230"/>
      <c r="J160" s="230"/>
    </row>
    <row r="161" spans="2:10" ht="15" customHeight="1" x14ac:dyDescent="0.3">
      <c r="B161" s="230"/>
      <c r="C161" s="230"/>
      <c r="D161" s="230"/>
      <c r="E161" s="230"/>
      <c r="F161" s="230"/>
      <c r="G161" s="230"/>
      <c r="H161" s="230"/>
      <c r="I161" s="230"/>
      <c r="J161" s="230"/>
    </row>
    <row r="162" spans="2:10" ht="15" customHeight="1" x14ac:dyDescent="0.3">
      <c r="B162" s="230"/>
      <c r="C162" s="230"/>
      <c r="D162" s="230"/>
      <c r="E162" s="230"/>
      <c r="F162" s="230"/>
      <c r="G162" s="230"/>
      <c r="H162" s="230"/>
      <c r="I162" s="230"/>
      <c r="J162" s="230"/>
    </row>
    <row r="163" spans="2:10" ht="15" customHeight="1" x14ac:dyDescent="0.3">
      <c r="B163" s="230"/>
      <c r="C163" s="230"/>
      <c r="D163" s="230"/>
      <c r="E163" s="230"/>
      <c r="F163" s="230"/>
      <c r="G163" s="230"/>
      <c r="H163" s="230"/>
      <c r="I163" s="230"/>
      <c r="J163" s="230"/>
    </row>
    <row r="164" spans="2:10" ht="15" customHeight="1" x14ac:dyDescent="0.3">
      <c r="B164" s="230"/>
      <c r="C164" s="230"/>
      <c r="D164" s="230"/>
      <c r="E164" s="230"/>
      <c r="F164" s="230"/>
      <c r="G164" s="230"/>
      <c r="H164" s="230"/>
      <c r="I164" s="230"/>
      <c r="J164" s="230"/>
    </row>
    <row r="165" spans="2:10" ht="15" customHeight="1" x14ac:dyDescent="0.3">
      <c r="B165" s="230"/>
      <c r="C165" s="230"/>
      <c r="D165" s="230"/>
      <c r="E165" s="230"/>
      <c r="F165" s="230"/>
      <c r="G165" s="230"/>
      <c r="H165" s="230"/>
      <c r="I165" s="230"/>
      <c r="J165" s="230"/>
    </row>
    <row r="166" spans="2:10" ht="15" customHeight="1" x14ac:dyDescent="0.3">
      <c r="B166" s="230"/>
      <c r="C166" s="230"/>
      <c r="D166" s="230"/>
      <c r="E166" s="230"/>
      <c r="F166" s="230"/>
      <c r="G166" s="230"/>
      <c r="H166" s="230"/>
      <c r="I166" s="230"/>
      <c r="J166" s="230"/>
    </row>
    <row r="167" spans="2:10" ht="15" customHeight="1" x14ac:dyDescent="0.3">
      <c r="B167" s="230"/>
      <c r="C167" s="230"/>
      <c r="D167" s="230"/>
      <c r="E167" s="230"/>
      <c r="F167" s="230"/>
      <c r="G167" s="230"/>
      <c r="H167" s="230"/>
      <c r="I167" s="230"/>
      <c r="J167" s="230"/>
    </row>
    <row r="168" spans="2:10" ht="15" customHeight="1" x14ac:dyDescent="0.3">
      <c r="B168" s="230"/>
      <c r="C168" s="230"/>
      <c r="D168" s="230"/>
      <c r="E168" s="230"/>
      <c r="F168" s="230"/>
      <c r="G168" s="230"/>
      <c r="H168" s="230"/>
      <c r="I168" s="230"/>
      <c r="J168" s="230"/>
    </row>
    <row r="169" spans="2:10" ht="15" customHeight="1" x14ac:dyDescent="0.3">
      <c r="B169" s="230"/>
      <c r="C169" s="230"/>
      <c r="D169" s="230"/>
      <c r="E169" s="230"/>
      <c r="F169" s="230"/>
      <c r="G169" s="230"/>
      <c r="H169" s="230"/>
      <c r="I169" s="230"/>
      <c r="J169" s="230"/>
    </row>
    <row r="170" spans="2:10" ht="15" customHeight="1" x14ac:dyDescent="0.3">
      <c r="B170" s="230"/>
      <c r="C170" s="230"/>
      <c r="D170" s="230"/>
      <c r="E170" s="230"/>
      <c r="F170" s="230"/>
      <c r="G170" s="230"/>
      <c r="H170" s="230"/>
      <c r="I170" s="230"/>
      <c r="J170" s="230"/>
    </row>
    <row r="171" spans="2:10" ht="15" customHeight="1" x14ac:dyDescent="0.3">
      <c r="B171" s="230"/>
      <c r="C171" s="230"/>
      <c r="D171" s="230"/>
      <c r="E171" s="230"/>
      <c r="F171" s="230"/>
      <c r="G171" s="230"/>
      <c r="H171" s="230"/>
      <c r="I171" s="230"/>
      <c r="J171" s="230"/>
    </row>
    <row r="172" spans="2:10" ht="15" customHeight="1" x14ac:dyDescent="0.3">
      <c r="B172" s="230"/>
      <c r="C172" s="230"/>
      <c r="D172" s="230"/>
      <c r="E172" s="230"/>
      <c r="F172" s="230"/>
      <c r="G172" s="230"/>
      <c r="H172" s="230"/>
      <c r="I172" s="230"/>
      <c r="J172" s="230"/>
    </row>
    <row r="173" spans="2:10" ht="15" customHeight="1" x14ac:dyDescent="0.3">
      <c r="B173" s="230"/>
      <c r="C173" s="230"/>
      <c r="D173" s="230"/>
      <c r="E173" s="230"/>
      <c r="F173" s="230"/>
      <c r="G173" s="230"/>
      <c r="H173" s="230"/>
      <c r="I173" s="230"/>
      <c r="J173" s="230"/>
    </row>
    <row r="174" spans="2:10" ht="15" customHeight="1" x14ac:dyDescent="0.3">
      <c r="B174" s="230"/>
      <c r="C174" s="230"/>
      <c r="D174" s="230"/>
      <c r="E174" s="230"/>
      <c r="F174" s="230"/>
      <c r="G174" s="230"/>
      <c r="H174" s="230"/>
      <c r="I174" s="230"/>
      <c r="J174" s="230"/>
    </row>
    <row r="175" spans="2:10" ht="15" customHeight="1" x14ac:dyDescent="0.3">
      <c r="B175" s="230"/>
      <c r="C175" s="230"/>
      <c r="D175" s="230"/>
      <c r="E175" s="230"/>
      <c r="F175" s="230"/>
      <c r="G175" s="230"/>
      <c r="H175" s="230"/>
      <c r="I175" s="230"/>
      <c r="J175" s="230"/>
    </row>
    <row r="176" spans="2:10" ht="15" customHeight="1" x14ac:dyDescent="0.3">
      <c r="B176" s="230"/>
      <c r="C176" s="230"/>
      <c r="D176" s="230"/>
      <c r="E176" s="230"/>
      <c r="F176" s="230"/>
      <c r="G176" s="230"/>
      <c r="H176" s="230"/>
      <c r="I176" s="230"/>
      <c r="J176" s="230"/>
    </row>
    <row r="177" spans="2:10" ht="15" customHeight="1" x14ac:dyDescent="0.3">
      <c r="B177" s="230"/>
      <c r="C177" s="230"/>
      <c r="D177" s="230"/>
      <c r="E177" s="230"/>
      <c r="F177" s="230"/>
      <c r="G177" s="230"/>
      <c r="H177" s="230"/>
      <c r="I177" s="230"/>
      <c r="J177" s="230"/>
    </row>
    <row r="178" spans="2:10" ht="15" customHeight="1" x14ac:dyDescent="0.3">
      <c r="B178" s="230"/>
      <c r="C178" s="230"/>
      <c r="D178" s="230"/>
      <c r="E178" s="230"/>
      <c r="F178" s="230"/>
      <c r="G178" s="230"/>
      <c r="H178" s="230"/>
      <c r="I178" s="230"/>
      <c r="J178" s="230"/>
    </row>
    <row r="179" spans="2:10" ht="15" customHeight="1" x14ac:dyDescent="0.3">
      <c r="B179" s="230"/>
      <c r="C179" s="230"/>
      <c r="D179" s="230"/>
      <c r="E179" s="230"/>
      <c r="F179" s="230"/>
      <c r="G179" s="230"/>
      <c r="H179" s="230"/>
      <c r="I179" s="230"/>
      <c r="J179" s="230"/>
    </row>
    <row r="180" spans="2:10" ht="15" customHeight="1" x14ac:dyDescent="0.3">
      <c r="B180" s="230"/>
      <c r="C180" s="230"/>
      <c r="D180" s="230"/>
      <c r="E180" s="230"/>
      <c r="F180" s="230"/>
      <c r="G180" s="230"/>
      <c r="H180" s="230"/>
      <c r="I180" s="230"/>
      <c r="J180" s="230"/>
    </row>
    <row r="181" spans="2:10" ht="15" customHeight="1" x14ac:dyDescent="0.3">
      <c r="B181" s="230"/>
      <c r="C181" s="230"/>
      <c r="D181" s="230"/>
      <c r="E181" s="230"/>
      <c r="F181" s="230"/>
      <c r="G181" s="230"/>
      <c r="H181" s="230"/>
      <c r="I181" s="230"/>
      <c r="J181" s="230"/>
    </row>
    <row r="182" spans="2:10" ht="15" customHeight="1" x14ac:dyDescent="0.3">
      <c r="B182" s="230"/>
      <c r="C182" s="230"/>
      <c r="D182" s="230"/>
      <c r="E182" s="230"/>
      <c r="F182" s="230"/>
      <c r="G182" s="230"/>
      <c r="H182" s="230"/>
      <c r="I182" s="230"/>
      <c r="J182" s="230"/>
    </row>
    <row r="183" spans="2:10" ht="15" customHeight="1" x14ac:dyDescent="0.3">
      <c r="B183" s="230"/>
      <c r="C183" s="230"/>
      <c r="D183" s="230"/>
      <c r="E183" s="230"/>
      <c r="F183" s="230"/>
      <c r="G183" s="230"/>
      <c r="H183" s="230"/>
      <c r="I183" s="230"/>
      <c r="J183" s="230"/>
    </row>
    <row r="184" spans="2:10" ht="15" customHeight="1" x14ac:dyDescent="0.3">
      <c r="B184" s="230"/>
      <c r="C184" s="230"/>
      <c r="D184" s="230"/>
      <c r="E184" s="230"/>
      <c r="F184" s="230"/>
      <c r="G184" s="230"/>
      <c r="H184" s="230"/>
      <c r="I184" s="230"/>
      <c r="J184" s="230"/>
    </row>
    <row r="185" spans="2:10" ht="15" customHeight="1" x14ac:dyDescent="0.3">
      <c r="B185" s="230"/>
      <c r="C185" s="230"/>
      <c r="D185" s="230"/>
      <c r="E185" s="230"/>
      <c r="F185" s="230"/>
      <c r="G185" s="230"/>
      <c r="H185" s="230"/>
      <c r="I185" s="230"/>
      <c r="J185" s="230"/>
    </row>
    <row r="186" spans="2:10" ht="15" customHeight="1" x14ac:dyDescent="0.3">
      <c r="B186" s="230"/>
      <c r="C186" s="230"/>
      <c r="D186" s="230"/>
      <c r="E186" s="230"/>
      <c r="F186" s="230"/>
      <c r="G186" s="230"/>
      <c r="H186" s="230"/>
      <c r="I186" s="230"/>
      <c r="J186" s="230"/>
    </row>
    <row r="187" spans="2:10" ht="15" customHeight="1" x14ac:dyDescent="0.3">
      <c r="B187" s="230"/>
      <c r="C187" s="230"/>
      <c r="D187" s="230"/>
      <c r="E187" s="230"/>
      <c r="F187" s="230"/>
      <c r="G187" s="230"/>
      <c r="H187" s="230"/>
      <c r="I187" s="230"/>
      <c r="J187" s="230"/>
    </row>
    <row r="188" spans="2:10" ht="15" customHeight="1" x14ac:dyDescent="0.3">
      <c r="B188" s="230"/>
      <c r="C188" s="230"/>
      <c r="D188" s="230"/>
      <c r="E188" s="230"/>
      <c r="F188" s="230"/>
      <c r="G188" s="230"/>
      <c r="H188" s="230"/>
      <c r="I188" s="230"/>
      <c r="J188" s="230"/>
    </row>
    <row r="189" spans="2:10" ht="15" customHeight="1" x14ac:dyDescent="0.3">
      <c r="B189" s="230"/>
      <c r="C189" s="230"/>
      <c r="D189" s="230"/>
      <c r="E189" s="230"/>
      <c r="F189" s="230"/>
      <c r="G189" s="230"/>
      <c r="H189" s="230"/>
      <c r="I189" s="230"/>
      <c r="J189" s="230"/>
    </row>
    <row r="190" spans="2:10" ht="15" customHeight="1" x14ac:dyDescent="0.3">
      <c r="B190" s="230"/>
      <c r="C190" s="230"/>
      <c r="D190" s="230"/>
      <c r="E190" s="230"/>
      <c r="F190" s="230"/>
      <c r="G190" s="230"/>
      <c r="H190" s="230"/>
      <c r="I190" s="230"/>
      <c r="J190" s="230"/>
    </row>
    <row r="191" spans="2:10" ht="15" customHeight="1" x14ac:dyDescent="0.3">
      <c r="B191" s="230"/>
      <c r="C191" s="230"/>
      <c r="D191" s="230"/>
      <c r="E191" s="230"/>
      <c r="F191" s="230"/>
      <c r="G191" s="230"/>
      <c r="H191" s="230"/>
      <c r="I191" s="230"/>
      <c r="J191" s="230"/>
    </row>
    <row r="192" spans="2:10" ht="15" customHeight="1" x14ac:dyDescent="0.3">
      <c r="B192" s="230"/>
      <c r="C192" s="230"/>
      <c r="D192" s="230"/>
      <c r="E192" s="230"/>
      <c r="F192" s="230"/>
      <c r="G192" s="230"/>
      <c r="H192" s="230"/>
      <c r="I192" s="230"/>
      <c r="J192" s="230"/>
    </row>
    <row r="193" spans="2:10" ht="15" customHeight="1" x14ac:dyDescent="0.3">
      <c r="B193" s="230"/>
      <c r="C193" s="230"/>
      <c r="D193" s="230"/>
      <c r="E193" s="230"/>
      <c r="F193" s="230"/>
      <c r="G193" s="230"/>
      <c r="H193" s="230"/>
      <c r="I193" s="230"/>
      <c r="J193" s="230"/>
    </row>
    <row r="194" spans="2:10" ht="15" customHeight="1" x14ac:dyDescent="0.3">
      <c r="B194" s="230"/>
      <c r="C194" s="230"/>
      <c r="D194" s="230"/>
      <c r="E194" s="230"/>
      <c r="F194" s="230"/>
      <c r="G194" s="230"/>
      <c r="H194" s="230"/>
      <c r="I194" s="230"/>
      <c r="J194" s="230"/>
    </row>
    <row r="195" spans="2:10" ht="15" customHeight="1" x14ac:dyDescent="0.3">
      <c r="B195" s="230"/>
      <c r="C195" s="230"/>
      <c r="D195" s="230"/>
      <c r="E195" s="230"/>
      <c r="F195" s="230"/>
      <c r="G195" s="230"/>
      <c r="H195" s="230"/>
      <c r="I195" s="230"/>
      <c r="J195" s="230"/>
    </row>
    <row r="196" spans="2:10" ht="15" customHeight="1" x14ac:dyDescent="0.3">
      <c r="B196" s="230"/>
      <c r="C196" s="230"/>
      <c r="D196" s="230"/>
      <c r="E196" s="230"/>
      <c r="F196" s="230"/>
      <c r="G196" s="230"/>
      <c r="H196" s="230"/>
      <c r="I196" s="230"/>
      <c r="J196" s="230"/>
    </row>
    <row r="197" spans="2:10" ht="15" customHeight="1" x14ac:dyDescent="0.3">
      <c r="B197" s="230"/>
      <c r="C197" s="230"/>
      <c r="D197" s="230"/>
      <c r="E197" s="230"/>
      <c r="F197" s="230"/>
      <c r="G197" s="230"/>
      <c r="H197" s="230"/>
      <c r="I197" s="230"/>
      <c r="J197" s="230"/>
    </row>
    <row r="198" spans="2:10" ht="15" customHeight="1" x14ac:dyDescent="0.3">
      <c r="B198" s="230"/>
      <c r="C198" s="230"/>
      <c r="D198" s="230"/>
      <c r="E198" s="230"/>
      <c r="F198" s="230"/>
      <c r="G198" s="230"/>
      <c r="H198" s="230"/>
      <c r="I198" s="230"/>
      <c r="J198" s="230"/>
    </row>
    <row r="199" spans="2:10" ht="15" customHeight="1" x14ac:dyDescent="0.3">
      <c r="B199" s="230"/>
      <c r="C199" s="230"/>
      <c r="D199" s="230"/>
      <c r="E199" s="230"/>
      <c r="F199" s="230"/>
      <c r="G199" s="230"/>
      <c r="H199" s="230"/>
      <c r="I199" s="230"/>
      <c r="J199" s="230"/>
    </row>
    <row r="200" spans="2:10" ht="15" customHeight="1" x14ac:dyDescent="0.3">
      <c r="B200" s="230"/>
      <c r="C200" s="230"/>
      <c r="D200" s="230"/>
      <c r="E200" s="230"/>
      <c r="F200" s="230"/>
      <c r="G200" s="230"/>
      <c r="H200" s="230"/>
      <c r="I200" s="230"/>
      <c r="J200" s="230"/>
    </row>
    <row r="201" spans="2:10" ht="15" customHeight="1" x14ac:dyDescent="0.3">
      <c r="B201" s="230"/>
      <c r="C201" s="230"/>
      <c r="D201" s="230"/>
      <c r="E201" s="230"/>
      <c r="F201" s="230"/>
      <c r="G201" s="230"/>
      <c r="H201" s="230"/>
      <c r="I201" s="230"/>
      <c r="J201" s="230"/>
    </row>
    <row r="202" spans="2:10" ht="15" customHeight="1" x14ac:dyDescent="0.3">
      <c r="B202" s="230"/>
      <c r="C202" s="230"/>
      <c r="D202" s="230"/>
      <c r="E202" s="230"/>
      <c r="F202" s="230"/>
      <c r="G202" s="230"/>
      <c r="H202" s="230"/>
      <c r="I202" s="230"/>
      <c r="J202" s="230"/>
    </row>
    <row r="203" spans="2:10" ht="15" customHeight="1" x14ac:dyDescent="0.3">
      <c r="B203" s="230"/>
      <c r="C203" s="230"/>
      <c r="D203" s="230"/>
      <c r="E203" s="230"/>
      <c r="F203" s="230"/>
      <c r="G203" s="230"/>
      <c r="H203" s="230"/>
      <c r="I203" s="230"/>
      <c r="J203" s="230"/>
    </row>
    <row r="204" spans="2:10" ht="15" customHeight="1" x14ac:dyDescent="0.3">
      <c r="B204" s="230"/>
      <c r="C204" s="230"/>
      <c r="D204" s="230"/>
      <c r="E204" s="230"/>
      <c r="F204" s="230"/>
      <c r="G204" s="230"/>
      <c r="H204" s="230"/>
      <c r="I204" s="230"/>
      <c r="J204" s="230"/>
    </row>
    <row r="205" spans="2:10" ht="15" customHeight="1" x14ac:dyDescent="0.3">
      <c r="B205" s="230"/>
      <c r="C205" s="230"/>
      <c r="D205" s="230"/>
      <c r="E205" s="230"/>
      <c r="F205" s="230"/>
      <c r="G205" s="230"/>
      <c r="H205" s="230"/>
      <c r="I205" s="230"/>
      <c r="J205" s="230"/>
    </row>
    <row r="206" spans="2:10" ht="15" customHeight="1" x14ac:dyDescent="0.3">
      <c r="B206" s="230"/>
      <c r="C206" s="230"/>
      <c r="D206" s="230"/>
      <c r="E206" s="230"/>
      <c r="F206" s="230"/>
      <c r="G206" s="230"/>
      <c r="H206" s="230"/>
      <c r="I206" s="230"/>
      <c r="J206" s="230"/>
    </row>
    <row r="207" spans="2:10" ht="15" customHeight="1" x14ac:dyDescent="0.3">
      <c r="B207" s="230"/>
      <c r="C207" s="230"/>
      <c r="D207" s="230"/>
      <c r="E207" s="230"/>
      <c r="F207" s="230"/>
      <c r="G207" s="230"/>
      <c r="H207" s="230"/>
      <c r="I207" s="230"/>
      <c r="J207" s="230"/>
    </row>
    <row r="208" spans="2:10" ht="15" customHeight="1" x14ac:dyDescent="0.3">
      <c r="B208" s="230"/>
      <c r="C208" s="230"/>
      <c r="D208" s="230"/>
      <c r="E208" s="230"/>
      <c r="F208" s="230"/>
      <c r="G208" s="230"/>
      <c r="H208" s="230"/>
      <c r="I208" s="230"/>
      <c r="J208" s="230"/>
    </row>
    <row r="209" spans="2:10" ht="15" customHeight="1" x14ac:dyDescent="0.3">
      <c r="B209" s="230"/>
      <c r="C209" s="230"/>
      <c r="D209" s="230"/>
      <c r="E209" s="230"/>
      <c r="F209" s="230"/>
      <c r="G209" s="230"/>
      <c r="H209" s="230"/>
      <c r="I209" s="230"/>
      <c r="J209" s="230"/>
    </row>
    <row r="210" spans="2:10" ht="15" customHeight="1" x14ac:dyDescent="0.3">
      <c r="B210" s="230"/>
      <c r="C210" s="230"/>
      <c r="D210" s="230"/>
      <c r="E210" s="230"/>
      <c r="F210" s="230"/>
      <c r="G210" s="230"/>
      <c r="H210" s="230"/>
      <c r="I210" s="230"/>
      <c r="J210" s="230"/>
    </row>
    <row r="211" spans="2:10" ht="15" customHeight="1" x14ac:dyDescent="0.3">
      <c r="B211" s="230"/>
      <c r="C211" s="230"/>
      <c r="D211" s="230"/>
      <c r="E211" s="230"/>
      <c r="F211" s="230"/>
      <c r="G211" s="230"/>
      <c r="H211" s="230"/>
      <c r="I211" s="230"/>
      <c r="J211" s="230"/>
    </row>
    <row r="212" spans="2:10" ht="15" customHeight="1" x14ac:dyDescent="0.3">
      <c r="B212" s="230"/>
      <c r="C212" s="230"/>
      <c r="D212" s="230"/>
      <c r="E212" s="230"/>
      <c r="F212" s="230"/>
      <c r="G212" s="230"/>
      <c r="H212" s="230"/>
      <c r="I212" s="230"/>
      <c r="J212" s="230"/>
    </row>
    <row r="213" spans="2:10" ht="15" customHeight="1" x14ac:dyDescent="0.3">
      <c r="B213" s="230"/>
      <c r="C213" s="230"/>
      <c r="D213" s="230"/>
      <c r="E213" s="230"/>
      <c r="F213" s="230"/>
      <c r="G213" s="230"/>
      <c r="H213" s="230"/>
      <c r="I213" s="230"/>
      <c r="J213" s="230"/>
    </row>
    <row r="214" spans="2:10" ht="15" customHeight="1" x14ac:dyDescent="0.3">
      <c r="B214" s="230"/>
      <c r="C214" s="230"/>
      <c r="D214" s="230"/>
      <c r="E214" s="230"/>
      <c r="F214" s="230"/>
      <c r="G214" s="230"/>
      <c r="H214" s="230"/>
      <c r="I214" s="230"/>
      <c r="J214" s="230"/>
    </row>
    <row r="215" spans="2:10" ht="15" customHeight="1" x14ac:dyDescent="0.3">
      <c r="B215" s="230"/>
      <c r="C215" s="230"/>
      <c r="D215" s="230"/>
      <c r="E215" s="230"/>
      <c r="F215" s="230"/>
      <c r="G215" s="230"/>
      <c r="H215" s="230"/>
      <c r="I215" s="230"/>
      <c r="J215" s="230"/>
    </row>
    <row r="216" spans="2:10" ht="15" customHeight="1" x14ac:dyDescent="0.3">
      <c r="B216" s="230"/>
      <c r="C216" s="230"/>
      <c r="D216" s="230"/>
      <c r="E216" s="230"/>
      <c r="F216" s="230"/>
      <c r="G216" s="230"/>
      <c r="H216" s="230"/>
      <c r="I216" s="230"/>
      <c r="J216" s="230"/>
    </row>
    <row r="217" spans="2:10" ht="15" customHeight="1" x14ac:dyDescent="0.3">
      <c r="B217" s="230"/>
      <c r="C217" s="230"/>
      <c r="D217" s="230"/>
      <c r="E217" s="230"/>
      <c r="F217" s="230"/>
      <c r="G217" s="230"/>
      <c r="H217" s="230"/>
      <c r="I217" s="230"/>
      <c r="J217" s="230"/>
    </row>
    <row r="218" spans="2:10" ht="15" customHeight="1" x14ac:dyDescent="0.3">
      <c r="B218" s="230"/>
      <c r="C218" s="230"/>
      <c r="D218" s="230"/>
      <c r="E218" s="230"/>
      <c r="F218" s="230"/>
      <c r="G218" s="230"/>
      <c r="H218" s="230"/>
      <c r="I218" s="230"/>
      <c r="J218" s="230"/>
    </row>
    <row r="219" spans="2:10" ht="15" customHeight="1" x14ac:dyDescent="0.3">
      <c r="B219" s="230"/>
      <c r="C219" s="230"/>
      <c r="D219" s="230"/>
      <c r="E219" s="230"/>
      <c r="F219" s="230"/>
      <c r="G219" s="230"/>
      <c r="H219" s="230"/>
      <c r="I219" s="230"/>
      <c r="J219" s="230"/>
    </row>
    <row r="220" spans="2:10" ht="15" customHeight="1" x14ac:dyDescent="0.3">
      <c r="B220" s="230"/>
      <c r="C220" s="230"/>
      <c r="D220" s="230"/>
      <c r="E220" s="230"/>
      <c r="F220" s="230"/>
      <c r="G220" s="230"/>
      <c r="H220" s="230"/>
      <c r="I220" s="230"/>
      <c r="J220" s="230"/>
    </row>
    <row r="221" spans="2:10" ht="15" customHeight="1" x14ac:dyDescent="0.3">
      <c r="B221" s="230"/>
      <c r="C221" s="230"/>
      <c r="D221" s="230"/>
      <c r="E221" s="230"/>
      <c r="F221" s="230"/>
      <c r="G221" s="230"/>
      <c r="H221" s="230"/>
      <c r="I221" s="230"/>
      <c r="J221" s="230"/>
    </row>
    <row r="222" spans="2:10" ht="15" customHeight="1" x14ac:dyDescent="0.3">
      <c r="B222" s="230"/>
      <c r="C222" s="230"/>
      <c r="D222" s="230"/>
      <c r="E222" s="230"/>
      <c r="F222" s="230"/>
      <c r="G222" s="230"/>
      <c r="H222" s="230"/>
      <c r="I222" s="230"/>
      <c r="J222" s="230"/>
    </row>
    <row r="223" spans="2:10" ht="15" customHeight="1" x14ac:dyDescent="0.3">
      <c r="B223" s="230"/>
      <c r="C223" s="230"/>
      <c r="D223" s="230"/>
      <c r="E223" s="230"/>
      <c r="F223" s="230"/>
      <c r="G223" s="230"/>
      <c r="H223" s="230"/>
      <c r="I223" s="230"/>
      <c r="J223" s="230"/>
    </row>
    <row r="224" spans="2:10" ht="15" customHeight="1" x14ac:dyDescent="0.3">
      <c r="B224" s="230"/>
      <c r="C224" s="230"/>
      <c r="D224" s="230"/>
      <c r="E224" s="230"/>
      <c r="F224" s="230"/>
      <c r="G224" s="230"/>
      <c r="H224" s="230"/>
      <c r="I224" s="230"/>
      <c r="J224" s="230"/>
    </row>
    <row r="225" spans="2:10" ht="15" customHeight="1" x14ac:dyDescent="0.3">
      <c r="B225" s="230"/>
      <c r="C225" s="230"/>
      <c r="D225" s="230"/>
      <c r="E225" s="230"/>
      <c r="F225" s="230"/>
      <c r="G225" s="230"/>
      <c r="H225" s="230"/>
      <c r="I225" s="230"/>
      <c r="J225" s="230"/>
    </row>
    <row r="226" spans="2:10" ht="15" customHeight="1" x14ac:dyDescent="0.3">
      <c r="B226" s="230"/>
      <c r="C226" s="230"/>
      <c r="D226" s="230"/>
      <c r="E226" s="230"/>
      <c r="F226" s="230"/>
      <c r="G226" s="230"/>
      <c r="H226" s="230"/>
      <c r="I226" s="230"/>
      <c r="J226" s="230"/>
    </row>
    <row r="227" spans="2:10" ht="15" customHeight="1" x14ac:dyDescent="0.3">
      <c r="B227" s="230"/>
      <c r="C227" s="230"/>
      <c r="D227" s="230"/>
      <c r="E227" s="230"/>
      <c r="F227" s="230"/>
      <c r="G227" s="230"/>
      <c r="H227" s="230"/>
      <c r="I227" s="230"/>
      <c r="J227" s="230"/>
    </row>
    <row r="228" spans="2:10" ht="15" customHeight="1" x14ac:dyDescent="0.3">
      <c r="B228" s="230"/>
      <c r="C228" s="230"/>
      <c r="D228" s="230"/>
      <c r="E228" s="230"/>
      <c r="F228" s="230"/>
      <c r="G228" s="230"/>
      <c r="H228" s="230"/>
      <c r="I228" s="230"/>
      <c r="J228" s="230"/>
    </row>
    <row r="229" spans="2:10" ht="15" customHeight="1" x14ac:dyDescent="0.3">
      <c r="B229" s="230"/>
      <c r="C229" s="230"/>
      <c r="D229" s="230"/>
      <c r="E229" s="230"/>
      <c r="F229" s="230"/>
      <c r="G229" s="230"/>
      <c r="H229" s="230"/>
      <c r="I229" s="230"/>
      <c r="J229" s="230"/>
    </row>
    <row r="230" spans="2:10" ht="15" customHeight="1" x14ac:dyDescent="0.3">
      <c r="B230" s="230"/>
      <c r="C230" s="230"/>
      <c r="D230" s="230"/>
      <c r="E230" s="230"/>
      <c r="F230" s="230"/>
      <c r="G230" s="230"/>
      <c r="H230" s="230"/>
      <c r="I230" s="230"/>
      <c r="J230" s="230"/>
    </row>
    <row r="231" spans="2:10" ht="15" customHeight="1" x14ac:dyDescent="0.3">
      <c r="B231" s="230"/>
      <c r="C231" s="230"/>
      <c r="D231" s="230"/>
      <c r="E231" s="230"/>
      <c r="F231" s="230"/>
      <c r="G231" s="230"/>
      <c r="H231" s="230"/>
      <c r="I231" s="230"/>
      <c r="J231" s="230"/>
    </row>
    <row r="232" spans="2:10" ht="15" customHeight="1" x14ac:dyDescent="0.3">
      <c r="B232" s="230"/>
      <c r="C232" s="230"/>
      <c r="D232" s="230"/>
      <c r="E232" s="230"/>
      <c r="F232" s="230"/>
      <c r="G232" s="230"/>
      <c r="H232" s="230"/>
      <c r="I232" s="230"/>
      <c r="J232" s="230"/>
    </row>
    <row r="233" spans="2:10" ht="15" customHeight="1" x14ac:dyDescent="0.3">
      <c r="B233" s="230"/>
      <c r="C233" s="230"/>
      <c r="D233" s="230"/>
      <c r="E233" s="230"/>
      <c r="F233" s="230"/>
      <c r="G233" s="230"/>
      <c r="H233" s="230"/>
      <c r="I233" s="230"/>
      <c r="J233" s="230"/>
    </row>
    <row r="234" spans="2:10" ht="15" customHeight="1" x14ac:dyDescent="0.3">
      <c r="B234" s="230"/>
      <c r="C234" s="230"/>
      <c r="D234" s="230"/>
      <c r="E234" s="230"/>
      <c r="F234" s="230"/>
      <c r="G234" s="230"/>
      <c r="H234" s="230"/>
      <c r="I234" s="230"/>
      <c r="J234" s="230"/>
    </row>
    <row r="235" spans="2:10" ht="15" customHeight="1" x14ac:dyDescent="0.3">
      <c r="B235" s="230"/>
      <c r="C235" s="230"/>
      <c r="D235" s="230"/>
      <c r="E235" s="230"/>
      <c r="F235" s="230"/>
      <c r="G235" s="230"/>
      <c r="H235" s="230"/>
      <c r="I235" s="230"/>
      <c r="J235" s="230"/>
    </row>
    <row r="236" spans="2:10" ht="15" customHeight="1" x14ac:dyDescent="0.3">
      <c r="B236" s="230"/>
      <c r="C236" s="230"/>
      <c r="D236" s="230"/>
      <c r="E236" s="230"/>
      <c r="F236" s="230"/>
      <c r="G236" s="230"/>
      <c r="H236" s="230"/>
      <c r="I236" s="230"/>
      <c r="J236" s="230"/>
    </row>
    <row r="237" spans="2:10" ht="15" customHeight="1" x14ac:dyDescent="0.3">
      <c r="B237" s="230"/>
      <c r="C237" s="230"/>
      <c r="D237" s="230"/>
      <c r="E237" s="230"/>
      <c r="F237" s="230"/>
      <c r="G237" s="230"/>
      <c r="H237" s="230"/>
      <c r="I237" s="230"/>
      <c r="J237" s="230"/>
    </row>
    <row r="238" spans="2:10" ht="15" customHeight="1" x14ac:dyDescent="0.3">
      <c r="B238" s="230"/>
      <c r="C238" s="230"/>
      <c r="D238" s="230"/>
      <c r="E238" s="230"/>
      <c r="F238" s="230"/>
      <c r="G238" s="230"/>
      <c r="H238" s="230"/>
      <c r="I238" s="230"/>
      <c r="J238" s="230"/>
    </row>
    <row r="239" spans="2:10" ht="15" customHeight="1" x14ac:dyDescent="0.3">
      <c r="B239" s="230"/>
      <c r="C239" s="230"/>
      <c r="D239" s="230"/>
      <c r="E239" s="230"/>
      <c r="F239" s="230"/>
      <c r="G239" s="230"/>
      <c r="H239" s="230"/>
      <c r="I239" s="230"/>
      <c r="J239" s="230"/>
    </row>
    <row r="240" spans="2:10" ht="15" customHeight="1" x14ac:dyDescent="0.3">
      <c r="B240" s="230"/>
      <c r="C240" s="230"/>
      <c r="D240" s="230"/>
      <c r="E240" s="230"/>
      <c r="F240" s="230"/>
      <c r="G240" s="230"/>
      <c r="H240" s="230"/>
      <c r="I240" s="230"/>
      <c r="J240" s="230"/>
    </row>
    <row r="241" spans="2:10" ht="15" customHeight="1" x14ac:dyDescent="0.3">
      <c r="B241" s="230"/>
      <c r="C241" s="230"/>
      <c r="D241" s="230"/>
      <c r="E241" s="230"/>
      <c r="F241" s="230"/>
      <c r="G241" s="230"/>
      <c r="H241" s="230"/>
      <c r="I241" s="230"/>
      <c r="J241" s="230"/>
    </row>
    <row r="242" spans="2:10" ht="15" customHeight="1" x14ac:dyDescent="0.3">
      <c r="B242" s="230"/>
      <c r="C242" s="230"/>
      <c r="D242" s="230"/>
      <c r="E242" s="230"/>
      <c r="F242" s="230"/>
      <c r="G242" s="230"/>
      <c r="H242" s="230"/>
      <c r="I242" s="230"/>
      <c r="J242" s="230"/>
    </row>
    <row r="243" spans="2:10" ht="15" customHeight="1" x14ac:dyDescent="0.3">
      <c r="B243" s="230"/>
      <c r="C243" s="230"/>
      <c r="D243" s="230"/>
      <c r="E243" s="230"/>
      <c r="F243" s="230"/>
      <c r="G243" s="230"/>
      <c r="H243" s="230"/>
      <c r="I243" s="230"/>
      <c r="J243" s="230"/>
    </row>
    <row r="244" spans="2:10" ht="15" customHeight="1" x14ac:dyDescent="0.3">
      <c r="B244" s="230"/>
      <c r="C244" s="230"/>
      <c r="D244" s="230"/>
      <c r="E244" s="230"/>
      <c r="F244" s="230"/>
      <c r="G244" s="230"/>
      <c r="H244" s="230"/>
      <c r="I244" s="230"/>
      <c r="J244" s="230"/>
    </row>
    <row r="245" spans="2:10" ht="15" customHeight="1" x14ac:dyDescent="0.3">
      <c r="B245" s="230"/>
      <c r="C245" s="230"/>
      <c r="D245" s="230"/>
      <c r="E245" s="230"/>
      <c r="F245" s="230"/>
      <c r="G245" s="230"/>
      <c r="H245" s="230"/>
      <c r="I245" s="230"/>
      <c r="J245" s="230"/>
    </row>
    <row r="246" spans="2:10" ht="15" customHeight="1" x14ac:dyDescent="0.3">
      <c r="B246" s="230"/>
      <c r="C246" s="230"/>
      <c r="D246" s="230"/>
      <c r="E246" s="230"/>
      <c r="F246" s="230"/>
      <c r="G246" s="230"/>
      <c r="H246" s="230"/>
      <c r="I246" s="230"/>
      <c r="J246" s="230"/>
    </row>
    <row r="247" spans="2:10" ht="15" customHeight="1" x14ac:dyDescent="0.3">
      <c r="B247" s="230"/>
      <c r="C247" s="230"/>
      <c r="D247" s="230"/>
      <c r="E247" s="230"/>
      <c r="F247" s="230"/>
      <c r="G247" s="230"/>
      <c r="H247" s="230"/>
      <c r="I247" s="230"/>
      <c r="J247" s="230"/>
    </row>
    <row r="248" spans="2:10" ht="15" customHeight="1" x14ac:dyDescent="0.3">
      <c r="B248" s="230"/>
      <c r="C248" s="230"/>
      <c r="D248" s="230"/>
      <c r="E248" s="230"/>
      <c r="F248" s="230"/>
      <c r="G248" s="230"/>
      <c r="H248" s="230"/>
      <c r="I248" s="230"/>
      <c r="J248" s="230"/>
    </row>
    <row r="249" spans="2:10" ht="15" customHeight="1" x14ac:dyDescent="0.3">
      <c r="B249" s="230"/>
      <c r="C249" s="230"/>
      <c r="D249" s="230"/>
      <c r="E249" s="230"/>
      <c r="F249" s="230"/>
      <c r="G249" s="230"/>
      <c r="H249" s="230"/>
      <c r="I249" s="230"/>
      <c r="J249" s="230"/>
    </row>
    <row r="250" spans="2:10" ht="15" customHeight="1" x14ac:dyDescent="0.3">
      <c r="B250" s="230"/>
      <c r="C250" s="230"/>
      <c r="D250" s="230"/>
      <c r="E250" s="230"/>
      <c r="F250" s="230"/>
      <c r="G250" s="230"/>
      <c r="H250" s="230"/>
      <c r="I250" s="230"/>
      <c r="J250" s="230"/>
    </row>
    <row r="251" spans="2:10" ht="15" customHeight="1" x14ac:dyDescent="0.3">
      <c r="B251" s="230"/>
      <c r="C251" s="230"/>
      <c r="D251" s="230"/>
      <c r="E251" s="230"/>
      <c r="F251" s="230"/>
      <c r="G251" s="230"/>
      <c r="H251" s="230"/>
      <c r="I251" s="230"/>
      <c r="J251" s="230"/>
    </row>
    <row r="252" spans="2:10" ht="15" customHeight="1" x14ac:dyDescent="0.3">
      <c r="B252" s="230"/>
      <c r="C252" s="230"/>
      <c r="D252" s="230"/>
      <c r="E252" s="230"/>
      <c r="F252" s="230"/>
      <c r="G252" s="230"/>
      <c r="H252" s="230"/>
      <c r="I252" s="230"/>
      <c r="J252" s="230"/>
    </row>
    <row r="253" spans="2:10" ht="15" customHeight="1" x14ac:dyDescent="0.3">
      <c r="B253" s="230"/>
      <c r="C253" s="230"/>
      <c r="D253" s="230"/>
      <c r="E253" s="230"/>
      <c r="F253" s="230"/>
      <c r="G253" s="230"/>
      <c r="H253" s="230"/>
      <c r="I253" s="230"/>
      <c r="J253" s="230"/>
    </row>
    <row r="254" spans="2:10" ht="15" customHeight="1" x14ac:dyDescent="0.3">
      <c r="B254" s="230"/>
      <c r="C254" s="230"/>
      <c r="D254" s="230"/>
      <c r="E254" s="230"/>
      <c r="F254" s="230"/>
      <c r="G254" s="230"/>
      <c r="H254" s="230"/>
      <c r="I254" s="230"/>
      <c r="J254" s="230"/>
    </row>
    <row r="255" spans="2:10" ht="15" customHeight="1" x14ac:dyDescent="0.3">
      <c r="B255" s="230"/>
      <c r="C255" s="230"/>
      <c r="D255" s="230"/>
      <c r="E255" s="230"/>
      <c r="F255" s="230"/>
      <c r="G255" s="230"/>
      <c r="H255" s="230"/>
      <c r="I255" s="230"/>
      <c r="J255" s="230"/>
    </row>
    <row r="256" spans="2:10" ht="15" customHeight="1" x14ac:dyDescent="0.3">
      <c r="B256" s="230"/>
      <c r="C256" s="230"/>
      <c r="D256" s="230"/>
      <c r="E256" s="230"/>
      <c r="F256" s="230"/>
      <c r="G256" s="230"/>
      <c r="H256" s="230"/>
      <c r="I256" s="230"/>
      <c r="J256" s="230"/>
    </row>
    <row r="257" spans="2:10" ht="15" customHeight="1" x14ac:dyDescent="0.3">
      <c r="B257" s="230"/>
      <c r="C257" s="230"/>
      <c r="D257" s="230"/>
      <c r="E257" s="230"/>
      <c r="F257" s="230"/>
      <c r="G257" s="230"/>
      <c r="H257" s="230"/>
      <c r="I257" s="230"/>
      <c r="J257" s="230"/>
    </row>
    <row r="258" spans="2:10" ht="15" customHeight="1" x14ac:dyDescent="0.3">
      <c r="B258" s="230"/>
      <c r="C258" s="230"/>
      <c r="D258" s="230"/>
      <c r="E258" s="230"/>
      <c r="F258" s="230"/>
      <c r="G258" s="230"/>
      <c r="H258" s="230"/>
      <c r="I258" s="230"/>
      <c r="J258" s="230"/>
    </row>
    <row r="259" spans="2:10" ht="15" customHeight="1" x14ac:dyDescent="0.3">
      <c r="B259" s="230"/>
      <c r="C259" s="230"/>
      <c r="D259" s="230"/>
      <c r="E259" s="230"/>
      <c r="F259" s="230"/>
      <c r="G259" s="230"/>
      <c r="H259" s="230"/>
      <c r="I259" s="230"/>
      <c r="J259" s="230"/>
    </row>
    <row r="260" spans="2:10" ht="15" customHeight="1" x14ac:dyDescent="0.3">
      <c r="B260" s="230"/>
      <c r="C260" s="230"/>
      <c r="D260" s="230"/>
      <c r="E260" s="230"/>
      <c r="F260" s="230"/>
      <c r="G260" s="230"/>
      <c r="H260" s="230"/>
      <c r="I260" s="230"/>
      <c r="J260" s="230"/>
    </row>
    <row r="261" spans="2:10" ht="15" customHeight="1" x14ac:dyDescent="0.3">
      <c r="B261" s="230"/>
      <c r="C261" s="230"/>
      <c r="D261" s="230"/>
      <c r="E261" s="230"/>
      <c r="F261" s="230"/>
      <c r="G261" s="230"/>
      <c r="H261" s="230"/>
      <c r="I261" s="230"/>
      <c r="J261" s="230"/>
    </row>
    <row r="262" spans="2:10" ht="15" customHeight="1" x14ac:dyDescent="0.3">
      <c r="B262" s="230"/>
      <c r="C262" s="230"/>
      <c r="D262" s="230"/>
      <c r="E262" s="230"/>
      <c r="F262" s="230"/>
      <c r="G262" s="230"/>
      <c r="H262" s="230"/>
      <c r="I262" s="230"/>
      <c r="J262" s="230"/>
    </row>
    <row r="263" spans="2:10" ht="15" customHeight="1" x14ac:dyDescent="0.3">
      <c r="B263" s="230"/>
      <c r="C263" s="230"/>
      <c r="D263" s="230"/>
      <c r="E263" s="230"/>
      <c r="F263" s="230"/>
      <c r="G263" s="230"/>
      <c r="H263" s="230"/>
      <c r="I263" s="230"/>
      <c r="J263" s="230"/>
    </row>
    <row r="264" spans="2:10" ht="15" customHeight="1" x14ac:dyDescent="0.3">
      <c r="B264" s="230"/>
      <c r="C264" s="230"/>
      <c r="D264" s="230"/>
      <c r="E264" s="230"/>
      <c r="F264" s="230"/>
      <c r="G264" s="230"/>
      <c r="H264" s="230"/>
      <c r="I264" s="230"/>
      <c r="J264" s="230"/>
    </row>
    <row r="265" spans="2:10" ht="15" customHeight="1" x14ac:dyDescent="0.3">
      <c r="B265" s="230"/>
      <c r="C265" s="230"/>
      <c r="D265" s="230"/>
      <c r="E265" s="230"/>
      <c r="F265" s="230"/>
      <c r="G265" s="230"/>
      <c r="H265" s="230"/>
      <c r="I265" s="230"/>
      <c r="J265" s="230"/>
    </row>
    <row r="266" spans="2:10" ht="15" customHeight="1" x14ac:dyDescent="0.3">
      <c r="B266" s="230"/>
      <c r="C266" s="230"/>
      <c r="D266" s="230"/>
      <c r="E266" s="230"/>
      <c r="F266" s="230"/>
      <c r="G266" s="230"/>
      <c r="H266" s="230"/>
      <c r="I266" s="230"/>
      <c r="J266" s="230"/>
    </row>
    <row r="267" spans="2:10" ht="15" customHeight="1" x14ac:dyDescent="0.3">
      <c r="B267" s="230"/>
      <c r="C267" s="230"/>
      <c r="D267" s="230"/>
      <c r="E267" s="230"/>
      <c r="F267" s="230"/>
      <c r="G267" s="230"/>
      <c r="H267" s="230"/>
      <c r="I267" s="230"/>
      <c r="J267" s="230"/>
    </row>
    <row r="268" spans="2:10" ht="15" customHeight="1" x14ac:dyDescent="0.3">
      <c r="B268" s="230"/>
      <c r="C268" s="230"/>
      <c r="D268" s="230"/>
      <c r="E268" s="230"/>
      <c r="F268" s="230"/>
      <c r="G268" s="230"/>
      <c r="H268" s="230"/>
      <c r="I268" s="230"/>
      <c r="J268" s="230"/>
    </row>
    <row r="269" spans="2:10" ht="15" customHeight="1" x14ac:dyDescent="0.3">
      <c r="B269" s="230"/>
      <c r="C269" s="230"/>
      <c r="D269" s="230"/>
      <c r="E269" s="230"/>
      <c r="F269" s="230"/>
      <c r="G269" s="230"/>
      <c r="H269" s="230"/>
      <c r="I269" s="230"/>
      <c r="J269" s="230"/>
    </row>
    <row r="270" spans="2:10" ht="15" customHeight="1" x14ac:dyDescent="0.3">
      <c r="B270" s="230"/>
      <c r="C270" s="230"/>
      <c r="D270" s="230"/>
      <c r="E270" s="230"/>
      <c r="F270" s="230"/>
      <c r="G270" s="230"/>
      <c r="H270" s="230"/>
      <c r="I270" s="230"/>
      <c r="J270" s="230"/>
    </row>
    <row r="271" spans="2:10" ht="15" customHeight="1" x14ac:dyDescent="0.3">
      <c r="B271" s="230"/>
      <c r="C271" s="230"/>
      <c r="D271" s="230"/>
      <c r="E271" s="230"/>
      <c r="F271" s="230"/>
      <c r="G271" s="230"/>
      <c r="H271" s="230"/>
      <c r="I271" s="230"/>
      <c r="J271" s="230"/>
    </row>
    <row r="272" spans="2:10" ht="15" customHeight="1" x14ac:dyDescent="0.3">
      <c r="B272" s="230"/>
      <c r="C272" s="230"/>
      <c r="D272" s="230"/>
      <c r="E272" s="230"/>
      <c r="F272" s="230"/>
      <c r="G272" s="230"/>
      <c r="H272" s="230"/>
      <c r="I272" s="230"/>
      <c r="J272" s="230"/>
    </row>
    <row r="273" spans="2:10" ht="15" customHeight="1" x14ac:dyDescent="0.3">
      <c r="B273" s="230"/>
      <c r="C273" s="230"/>
      <c r="D273" s="230"/>
      <c r="E273" s="230"/>
      <c r="F273" s="230"/>
      <c r="G273" s="230"/>
      <c r="H273" s="230"/>
      <c r="I273" s="230"/>
      <c r="J273" s="230"/>
    </row>
    <row r="274" spans="2:10" ht="15" customHeight="1" x14ac:dyDescent="0.3">
      <c r="B274" s="230"/>
      <c r="C274" s="230"/>
      <c r="D274" s="230"/>
      <c r="E274" s="230"/>
      <c r="F274" s="230"/>
      <c r="G274" s="230"/>
      <c r="H274" s="230"/>
      <c r="I274" s="230"/>
      <c r="J274" s="230"/>
    </row>
    <row r="275" spans="2:10" ht="15" customHeight="1" x14ac:dyDescent="0.3">
      <c r="B275" s="230"/>
      <c r="C275" s="230"/>
      <c r="D275" s="230"/>
      <c r="E275" s="230"/>
      <c r="F275" s="230"/>
      <c r="G275" s="230"/>
      <c r="H275" s="230"/>
      <c r="I275" s="230"/>
      <c r="J275" s="230"/>
    </row>
    <row r="276" spans="2:10" ht="15" customHeight="1" x14ac:dyDescent="0.3">
      <c r="B276" s="230"/>
      <c r="C276" s="230"/>
      <c r="D276" s="230"/>
      <c r="E276" s="230"/>
      <c r="F276" s="230"/>
      <c r="G276" s="230"/>
      <c r="H276" s="230"/>
      <c r="I276" s="230"/>
      <c r="J276" s="230"/>
    </row>
    <row r="277" spans="2:10" ht="15" customHeight="1" x14ac:dyDescent="0.3">
      <c r="B277" s="230"/>
      <c r="C277" s="230"/>
      <c r="D277" s="230"/>
      <c r="E277" s="230"/>
      <c r="F277" s="230"/>
      <c r="G277" s="230"/>
      <c r="H277" s="230"/>
      <c r="I277" s="230"/>
      <c r="J277" s="230"/>
    </row>
    <row r="278" spans="2:10" ht="15" customHeight="1" x14ac:dyDescent="0.3">
      <c r="B278" s="230"/>
      <c r="C278" s="230"/>
      <c r="D278" s="230"/>
      <c r="E278" s="230"/>
      <c r="F278" s="230"/>
      <c r="G278" s="230"/>
      <c r="H278" s="230"/>
      <c r="I278" s="230"/>
      <c r="J278" s="230"/>
    </row>
    <row r="279" spans="2:10" ht="15" customHeight="1" x14ac:dyDescent="0.3">
      <c r="B279" s="230"/>
      <c r="C279" s="230"/>
      <c r="D279" s="230"/>
      <c r="E279" s="230"/>
      <c r="F279" s="230"/>
      <c r="G279" s="230"/>
      <c r="H279" s="230"/>
      <c r="I279" s="230"/>
      <c r="J279" s="230"/>
    </row>
    <row r="280" spans="2:10" ht="15" customHeight="1" x14ac:dyDescent="0.3">
      <c r="B280" s="230"/>
      <c r="C280" s="230"/>
      <c r="D280" s="230"/>
      <c r="E280" s="230"/>
      <c r="F280" s="230"/>
      <c r="G280" s="230"/>
      <c r="H280" s="230"/>
      <c r="I280" s="230"/>
      <c r="J280" s="230"/>
    </row>
    <row r="281" spans="2:10" ht="15" customHeight="1" x14ac:dyDescent="0.3">
      <c r="B281" s="230"/>
      <c r="C281" s="230"/>
      <c r="D281" s="230"/>
      <c r="E281" s="230"/>
      <c r="F281" s="230"/>
      <c r="G281" s="230"/>
      <c r="H281" s="230"/>
      <c r="I281" s="230"/>
      <c r="J281" s="230"/>
    </row>
    <row r="282" spans="2:10" ht="15" customHeight="1" x14ac:dyDescent="0.3">
      <c r="B282" s="230"/>
      <c r="C282" s="230"/>
      <c r="D282" s="230"/>
      <c r="E282" s="230"/>
      <c r="F282" s="230"/>
      <c r="G282" s="230"/>
      <c r="H282" s="230"/>
      <c r="I282" s="230"/>
      <c r="J282" s="230"/>
    </row>
    <row r="283" spans="2:10" ht="15" customHeight="1" x14ac:dyDescent="0.3">
      <c r="B283" s="230"/>
      <c r="C283" s="230"/>
      <c r="D283" s="230"/>
      <c r="E283" s="230"/>
      <c r="F283" s="230"/>
      <c r="G283" s="230"/>
      <c r="H283" s="230"/>
      <c r="I283" s="230"/>
      <c r="J283" s="230"/>
    </row>
    <row r="284" spans="2:10" ht="15" customHeight="1" x14ac:dyDescent="0.3">
      <c r="B284" s="230"/>
      <c r="C284" s="230"/>
      <c r="D284" s="230"/>
      <c r="E284" s="230"/>
      <c r="F284" s="230"/>
      <c r="G284" s="230"/>
      <c r="H284" s="230"/>
      <c r="I284" s="230"/>
      <c r="J284" s="230"/>
    </row>
    <row r="285" spans="2:10" ht="15" customHeight="1" x14ac:dyDescent="0.3">
      <c r="B285" s="230"/>
      <c r="C285" s="230"/>
      <c r="D285" s="230"/>
      <c r="E285" s="230"/>
      <c r="F285" s="230"/>
      <c r="G285" s="230"/>
      <c r="H285" s="230"/>
      <c r="I285" s="230"/>
      <c r="J285" s="230"/>
    </row>
    <row r="286" spans="2:10" ht="15" customHeight="1" x14ac:dyDescent="0.3">
      <c r="B286" s="230"/>
      <c r="C286" s="230"/>
      <c r="D286" s="230"/>
      <c r="E286" s="230"/>
      <c r="F286" s="230"/>
      <c r="G286" s="230"/>
      <c r="H286" s="230"/>
      <c r="I286" s="230"/>
      <c r="J286" s="230"/>
    </row>
    <row r="287" spans="2:10" ht="15" customHeight="1" x14ac:dyDescent="0.3">
      <c r="B287" s="230"/>
      <c r="C287" s="230"/>
      <c r="D287" s="230"/>
      <c r="E287" s="230"/>
      <c r="F287" s="230"/>
      <c r="G287" s="230"/>
      <c r="H287" s="230"/>
      <c r="I287" s="230"/>
      <c r="J287" s="230"/>
    </row>
    <row r="288" spans="2:10" ht="15" customHeight="1" x14ac:dyDescent="0.3">
      <c r="B288" s="230"/>
      <c r="C288" s="230"/>
      <c r="D288" s="230"/>
      <c r="E288" s="230"/>
      <c r="F288" s="230"/>
      <c r="G288" s="230"/>
      <c r="H288" s="230"/>
      <c r="I288" s="230"/>
      <c r="J288" s="230"/>
    </row>
    <row r="289" spans="2:10" ht="15" customHeight="1" x14ac:dyDescent="0.3">
      <c r="B289" s="230"/>
      <c r="C289" s="230"/>
      <c r="D289" s="230"/>
      <c r="E289" s="230"/>
      <c r="F289" s="230"/>
      <c r="G289" s="230"/>
      <c r="H289" s="230"/>
      <c r="I289" s="230"/>
      <c r="J289" s="230"/>
    </row>
    <row r="290" spans="2:10" ht="15" customHeight="1" x14ac:dyDescent="0.3">
      <c r="B290" s="230"/>
      <c r="C290" s="230"/>
      <c r="D290" s="230"/>
      <c r="E290" s="230"/>
      <c r="F290" s="230"/>
      <c r="G290" s="230"/>
      <c r="H290" s="230"/>
      <c r="I290" s="230"/>
      <c r="J290" s="230"/>
    </row>
    <row r="291" spans="2:10" ht="15" customHeight="1" x14ac:dyDescent="0.3">
      <c r="B291" s="230"/>
      <c r="C291" s="230"/>
      <c r="D291" s="230"/>
      <c r="E291" s="230"/>
      <c r="F291" s="230"/>
      <c r="G291" s="230"/>
      <c r="H291" s="230"/>
      <c r="I291" s="230"/>
      <c r="J291" s="230"/>
    </row>
    <row r="292" spans="2:10" ht="15" customHeight="1" x14ac:dyDescent="0.3">
      <c r="B292" s="230"/>
      <c r="C292" s="230"/>
      <c r="D292" s="230"/>
      <c r="E292" s="230"/>
      <c r="F292" s="230"/>
      <c r="G292" s="230"/>
      <c r="H292" s="230"/>
      <c r="I292" s="230"/>
      <c r="J292" s="230"/>
    </row>
    <row r="293" spans="2:10" ht="15" customHeight="1" x14ac:dyDescent="0.3">
      <c r="B293" s="230"/>
      <c r="C293" s="230"/>
      <c r="D293" s="230"/>
      <c r="E293" s="230"/>
      <c r="F293" s="230"/>
      <c r="G293" s="230"/>
      <c r="H293" s="230"/>
      <c r="I293" s="230"/>
      <c r="J293" s="230"/>
    </row>
    <row r="294" spans="2:10" ht="15" customHeight="1" x14ac:dyDescent="0.3">
      <c r="B294" s="230"/>
      <c r="C294" s="230"/>
      <c r="D294" s="230"/>
      <c r="E294" s="230"/>
      <c r="F294" s="230"/>
      <c r="G294" s="230"/>
      <c r="H294" s="230"/>
      <c r="I294" s="230"/>
      <c r="J294" s="230"/>
    </row>
    <row r="295" spans="2:10" ht="15" customHeight="1" x14ac:dyDescent="0.3">
      <c r="B295" s="230"/>
      <c r="C295" s="230"/>
      <c r="D295" s="230"/>
      <c r="E295" s="230"/>
      <c r="F295" s="230"/>
      <c r="G295" s="230"/>
      <c r="H295" s="230"/>
      <c r="I295" s="230"/>
      <c r="J295" s="230"/>
    </row>
    <row r="296" spans="2:10" ht="15" customHeight="1" x14ac:dyDescent="0.3">
      <c r="B296" s="230"/>
      <c r="C296" s="230"/>
      <c r="D296" s="230"/>
      <c r="E296" s="230"/>
      <c r="F296" s="230"/>
      <c r="G296" s="230"/>
      <c r="H296" s="230"/>
      <c r="I296" s="230"/>
      <c r="J296" s="230"/>
    </row>
    <row r="297" spans="2:10" ht="15" customHeight="1" x14ac:dyDescent="0.3">
      <c r="B297" s="230"/>
      <c r="C297" s="230"/>
      <c r="D297" s="230"/>
      <c r="E297" s="230"/>
      <c r="F297" s="230"/>
      <c r="G297" s="230"/>
      <c r="H297" s="230"/>
      <c r="I297" s="230"/>
      <c r="J297" s="230"/>
    </row>
    <row r="298" spans="2:10" ht="15" customHeight="1" x14ac:dyDescent="0.3">
      <c r="B298" s="230"/>
      <c r="C298" s="230"/>
      <c r="D298" s="230"/>
      <c r="E298" s="230"/>
      <c r="F298" s="230"/>
      <c r="G298" s="230"/>
      <c r="H298" s="230"/>
      <c r="I298" s="230"/>
      <c r="J298" s="230"/>
    </row>
    <row r="299" spans="2:10" ht="15" customHeight="1" x14ac:dyDescent="0.3">
      <c r="B299" s="230"/>
      <c r="C299" s="230"/>
      <c r="D299" s="230"/>
      <c r="E299" s="230"/>
      <c r="F299" s="230"/>
      <c r="G299" s="230"/>
      <c r="H299" s="230"/>
      <c r="I299" s="230"/>
      <c r="J299" s="230"/>
    </row>
    <row r="300" spans="2:10" ht="15" customHeight="1" x14ac:dyDescent="0.3">
      <c r="B300" s="230"/>
      <c r="C300" s="230"/>
      <c r="D300" s="230"/>
      <c r="E300" s="230"/>
      <c r="F300" s="230"/>
      <c r="G300" s="230"/>
      <c r="H300" s="230"/>
      <c r="I300" s="230"/>
      <c r="J300" s="230"/>
    </row>
    <row r="301" spans="2:10" ht="15" customHeight="1" x14ac:dyDescent="0.3">
      <c r="B301" s="230"/>
      <c r="C301" s="230"/>
      <c r="D301" s="230"/>
      <c r="E301" s="230"/>
      <c r="F301" s="230"/>
      <c r="G301" s="230"/>
      <c r="H301" s="230"/>
      <c r="I301" s="230"/>
      <c r="J301" s="230"/>
    </row>
    <row r="302" spans="2:10" ht="15" customHeight="1" x14ac:dyDescent="0.3">
      <c r="B302" s="230"/>
      <c r="C302" s="230"/>
      <c r="D302" s="230"/>
      <c r="E302" s="230"/>
      <c r="F302" s="230"/>
      <c r="G302" s="230"/>
      <c r="H302" s="230"/>
      <c r="I302" s="230"/>
      <c r="J302" s="230"/>
    </row>
    <row r="303" spans="2:10" ht="15" customHeight="1" x14ac:dyDescent="0.3">
      <c r="B303" s="230"/>
      <c r="C303" s="230"/>
      <c r="D303" s="230"/>
      <c r="E303" s="230"/>
      <c r="F303" s="230"/>
      <c r="G303" s="230"/>
      <c r="H303" s="230"/>
      <c r="I303" s="230"/>
      <c r="J303" s="230"/>
    </row>
    <row r="304" spans="2:10" ht="15" customHeight="1" x14ac:dyDescent="0.3">
      <c r="B304" s="230"/>
      <c r="C304" s="230"/>
      <c r="D304" s="230"/>
      <c r="E304" s="230"/>
      <c r="F304" s="230"/>
      <c r="G304" s="230"/>
      <c r="H304" s="230"/>
      <c r="I304" s="230"/>
      <c r="J304" s="230"/>
    </row>
    <row r="305" spans="2:10" ht="15" customHeight="1" x14ac:dyDescent="0.3">
      <c r="B305" s="230"/>
      <c r="C305" s="230"/>
      <c r="D305" s="230"/>
      <c r="E305" s="230"/>
      <c r="F305" s="230"/>
      <c r="G305" s="230"/>
      <c r="H305" s="230"/>
      <c r="I305" s="230"/>
      <c r="J305" s="230"/>
    </row>
    <row r="306" spans="2:10" ht="15" customHeight="1" x14ac:dyDescent="0.3">
      <c r="B306" s="230"/>
      <c r="C306" s="230"/>
      <c r="D306" s="230"/>
      <c r="E306" s="230"/>
      <c r="F306" s="230"/>
      <c r="G306" s="230"/>
      <c r="H306" s="230"/>
      <c r="I306" s="230"/>
      <c r="J306" s="230"/>
    </row>
    <row r="307" spans="2:10" ht="15" customHeight="1" x14ac:dyDescent="0.3">
      <c r="B307" s="230"/>
      <c r="C307" s="230"/>
      <c r="D307" s="230"/>
      <c r="E307" s="230"/>
      <c r="F307" s="230"/>
      <c r="G307" s="230"/>
      <c r="H307" s="230"/>
      <c r="I307" s="230"/>
      <c r="J307" s="230"/>
    </row>
    <row r="308" spans="2:10" ht="15" customHeight="1" x14ac:dyDescent="0.3">
      <c r="B308" s="230"/>
      <c r="C308" s="230"/>
      <c r="D308" s="230"/>
      <c r="E308" s="230"/>
      <c r="F308" s="230"/>
      <c r="G308" s="230"/>
      <c r="H308" s="230"/>
      <c r="I308" s="230"/>
      <c r="J308" s="230"/>
    </row>
    <row r="309" spans="2:10" ht="15" customHeight="1" x14ac:dyDescent="0.3">
      <c r="B309" s="230"/>
      <c r="C309" s="230"/>
      <c r="D309" s="230"/>
      <c r="E309" s="230"/>
      <c r="F309" s="230"/>
      <c r="G309" s="230"/>
      <c r="H309" s="230"/>
      <c r="I309" s="230"/>
      <c r="J309" s="230"/>
    </row>
    <row r="310" spans="2:10" ht="15" customHeight="1" x14ac:dyDescent="0.3">
      <c r="B310" s="230"/>
      <c r="C310" s="230"/>
      <c r="D310" s="230"/>
      <c r="E310" s="230"/>
      <c r="F310" s="230"/>
      <c r="G310" s="230"/>
      <c r="H310" s="230"/>
      <c r="I310" s="230"/>
      <c r="J310" s="230"/>
    </row>
    <row r="311" spans="2:10" ht="15" customHeight="1" x14ac:dyDescent="0.3">
      <c r="B311" s="230"/>
      <c r="C311" s="230"/>
      <c r="D311" s="230"/>
      <c r="E311" s="230"/>
      <c r="F311" s="230"/>
      <c r="G311" s="230"/>
      <c r="H311" s="230"/>
      <c r="I311" s="230"/>
      <c r="J311" s="230"/>
    </row>
    <row r="312" spans="2:10" ht="15" customHeight="1" x14ac:dyDescent="0.3">
      <c r="B312" s="230"/>
      <c r="C312" s="230"/>
      <c r="D312" s="230"/>
      <c r="E312" s="230"/>
      <c r="F312" s="230"/>
      <c r="G312" s="230"/>
      <c r="H312" s="230"/>
      <c r="I312" s="230"/>
      <c r="J312" s="230"/>
    </row>
    <row r="313" spans="2:10" ht="15" customHeight="1" x14ac:dyDescent="0.3">
      <c r="B313" s="230"/>
      <c r="C313" s="230"/>
      <c r="D313" s="230"/>
      <c r="E313" s="230"/>
      <c r="F313" s="230"/>
      <c r="G313" s="230"/>
      <c r="H313" s="230"/>
      <c r="I313" s="230"/>
      <c r="J313" s="230"/>
    </row>
    <row r="314" spans="2:10" ht="15" customHeight="1" x14ac:dyDescent="0.3">
      <c r="B314" s="230"/>
      <c r="C314" s="230"/>
      <c r="D314" s="230"/>
      <c r="E314" s="230"/>
      <c r="F314" s="230"/>
      <c r="G314" s="230"/>
      <c r="H314" s="230"/>
      <c r="I314" s="230"/>
      <c r="J314" s="230"/>
    </row>
    <row r="315" spans="2:10" ht="15" customHeight="1" x14ac:dyDescent="0.3">
      <c r="B315" s="230"/>
      <c r="C315" s="230"/>
      <c r="D315" s="230"/>
      <c r="E315" s="230"/>
      <c r="F315" s="230"/>
      <c r="G315" s="230"/>
      <c r="H315" s="230"/>
      <c r="I315" s="230"/>
      <c r="J315" s="230"/>
    </row>
    <row r="316" spans="2:10" ht="15" customHeight="1" x14ac:dyDescent="0.3">
      <c r="B316" s="230"/>
      <c r="C316" s="230"/>
      <c r="D316" s="230"/>
      <c r="E316" s="230"/>
      <c r="F316" s="230"/>
      <c r="G316" s="230"/>
      <c r="H316" s="230"/>
      <c r="I316" s="230"/>
      <c r="J316" s="230"/>
    </row>
    <row r="317" spans="2:10" ht="15" customHeight="1" x14ac:dyDescent="0.3">
      <c r="B317" s="230"/>
      <c r="C317" s="230"/>
      <c r="D317" s="230"/>
      <c r="E317" s="230"/>
      <c r="F317" s="230"/>
      <c r="G317" s="230"/>
      <c r="H317" s="230"/>
      <c r="I317" s="230"/>
      <c r="J317" s="230"/>
    </row>
    <row r="318" spans="2:10" ht="15" customHeight="1" x14ac:dyDescent="0.3">
      <c r="B318" s="230"/>
      <c r="C318" s="230"/>
      <c r="D318" s="230"/>
      <c r="E318" s="230"/>
      <c r="F318" s="230"/>
      <c r="G318" s="230"/>
      <c r="H318" s="230"/>
      <c r="I318" s="230"/>
      <c r="J318" s="230"/>
    </row>
    <row r="319" spans="2:10" ht="15" customHeight="1" x14ac:dyDescent="0.3">
      <c r="B319" s="230"/>
      <c r="C319" s="230"/>
      <c r="D319" s="230"/>
      <c r="E319" s="230"/>
      <c r="F319" s="230"/>
      <c r="G319" s="230"/>
      <c r="H319" s="230"/>
      <c r="I319" s="230"/>
      <c r="J319" s="230"/>
    </row>
    <row r="320" spans="2:10" ht="15" customHeight="1" x14ac:dyDescent="0.3">
      <c r="B320" s="230"/>
      <c r="C320" s="230"/>
      <c r="D320" s="230"/>
      <c r="E320" s="230"/>
      <c r="F320" s="230"/>
      <c r="G320" s="230"/>
      <c r="H320" s="230"/>
      <c r="I320" s="230"/>
      <c r="J320" s="230"/>
    </row>
    <row r="321" spans="2:10" ht="15" customHeight="1" x14ac:dyDescent="0.3">
      <c r="B321" s="230"/>
      <c r="C321" s="230"/>
      <c r="D321" s="230"/>
      <c r="E321" s="230"/>
      <c r="F321" s="230"/>
      <c r="G321" s="230"/>
      <c r="H321" s="230"/>
      <c r="I321" s="230"/>
      <c r="J321" s="230"/>
    </row>
    <row r="322" spans="2:10" ht="15" customHeight="1" x14ac:dyDescent="0.3">
      <c r="B322" s="230"/>
      <c r="C322" s="230"/>
      <c r="D322" s="230"/>
      <c r="E322" s="230"/>
      <c r="F322" s="230"/>
      <c r="G322" s="230"/>
      <c r="H322" s="230"/>
      <c r="I322" s="230"/>
      <c r="J322" s="230"/>
    </row>
    <row r="323" spans="2:10" ht="15" customHeight="1" x14ac:dyDescent="0.3">
      <c r="B323" s="230"/>
      <c r="C323" s="230"/>
      <c r="D323" s="230"/>
      <c r="E323" s="230"/>
      <c r="F323" s="230"/>
      <c r="G323" s="230"/>
      <c r="H323" s="230"/>
      <c r="I323" s="230"/>
      <c r="J323" s="230"/>
    </row>
    <row r="324" spans="2:10" ht="15" customHeight="1" x14ac:dyDescent="0.3">
      <c r="B324" s="230"/>
      <c r="C324" s="230"/>
      <c r="D324" s="230"/>
      <c r="E324" s="230"/>
      <c r="F324" s="230"/>
      <c r="G324" s="230"/>
      <c r="H324" s="230"/>
      <c r="I324" s="230"/>
      <c r="J324" s="230"/>
    </row>
    <row r="325" spans="2:10" ht="15" customHeight="1" x14ac:dyDescent="0.3">
      <c r="B325" s="230"/>
      <c r="C325" s="230"/>
      <c r="D325" s="230"/>
      <c r="E325" s="230"/>
      <c r="F325" s="230"/>
      <c r="G325" s="230"/>
      <c r="H325" s="230"/>
      <c r="I325" s="230"/>
      <c r="J325" s="230"/>
    </row>
    <row r="326" spans="2:10" ht="15" customHeight="1" x14ac:dyDescent="0.3">
      <c r="B326" s="230"/>
      <c r="C326" s="230"/>
      <c r="D326" s="230"/>
      <c r="E326" s="230"/>
      <c r="F326" s="230"/>
      <c r="G326" s="230"/>
      <c r="H326" s="230"/>
      <c r="I326" s="230"/>
      <c r="J326" s="230"/>
    </row>
    <row r="327" spans="2:10" ht="15" customHeight="1" x14ac:dyDescent="0.3">
      <c r="B327" s="230"/>
      <c r="C327" s="230"/>
      <c r="D327" s="230"/>
      <c r="E327" s="230"/>
      <c r="F327" s="230"/>
      <c r="G327" s="230"/>
      <c r="H327" s="230"/>
      <c r="I327" s="230"/>
      <c r="J327" s="230"/>
    </row>
    <row r="328" spans="2:10" ht="15" customHeight="1" x14ac:dyDescent="0.3">
      <c r="B328" s="230"/>
      <c r="C328" s="230"/>
      <c r="D328" s="230"/>
      <c r="E328" s="230"/>
      <c r="F328" s="230"/>
      <c r="G328" s="230"/>
      <c r="H328" s="230"/>
      <c r="I328" s="230"/>
      <c r="J328" s="230"/>
    </row>
    <row r="329" spans="2:10" ht="15" customHeight="1" x14ac:dyDescent="0.3">
      <c r="B329" s="230"/>
      <c r="C329" s="230"/>
      <c r="D329" s="230"/>
      <c r="E329" s="230"/>
      <c r="F329" s="230"/>
      <c r="G329" s="230"/>
      <c r="H329" s="230"/>
      <c r="I329" s="230"/>
      <c r="J329" s="230"/>
    </row>
    <row r="330" spans="2:10" ht="15" customHeight="1" x14ac:dyDescent="0.3">
      <c r="B330" s="230"/>
      <c r="C330" s="230"/>
      <c r="D330" s="230"/>
      <c r="E330" s="230"/>
      <c r="F330" s="230"/>
      <c r="G330" s="230"/>
      <c r="H330" s="230"/>
      <c r="I330" s="230"/>
      <c r="J330" s="230"/>
    </row>
    <row r="331" spans="2:10" ht="15" customHeight="1" x14ac:dyDescent="0.3">
      <c r="B331" s="230"/>
      <c r="C331" s="230"/>
      <c r="D331" s="230"/>
      <c r="E331" s="230"/>
      <c r="F331" s="230"/>
      <c r="G331" s="230"/>
      <c r="H331" s="230"/>
      <c r="I331" s="230"/>
      <c r="J331" s="230"/>
    </row>
    <row r="332" spans="2:10" ht="15" customHeight="1" x14ac:dyDescent="0.3">
      <c r="B332" s="230"/>
      <c r="C332" s="230"/>
      <c r="D332" s="230"/>
      <c r="E332" s="230"/>
      <c r="F332" s="230"/>
      <c r="G332" s="230"/>
      <c r="H332" s="230"/>
      <c r="I332" s="230"/>
      <c r="J332" s="230"/>
    </row>
    <row r="333" spans="2:10" ht="15" customHeight="1" x14ac:dyDescent="0.3">
      <c r="B333" s="230"/>
      <c r="C333" s="230"/>
      <c r="D333" s="230"/>
      <c r="E333" s="230"/>
      <c r="F333" s="230"/>
      <c r="G333" s="230"/>
      <c r="H333" s="230"/>
      <c r="I333" s="230"/>
      <c r="J333" s="230"/>
    </row>
    <row r="334" spans="2:10" ht="15" customHeight="1" x14ac:dyDescent="0.3">
      <c r="B334" s="230"/>
      <c r="C334" s="230"/>
      <c r="D334" s="230"/>
      <c r="E334" s="230"/>
      <c r="F334" s="230"/>
      <c r="G334" s="230"/>
      <c r="H334" s="230"/>
      <c r="I334" s="230"/>
      <c r="J334" s="230"/>
    </row>
    <row r="335" spans="2:10" ht="15" customHeight="1" x14ac:dyDescent="0.3">
      <c r="B335" s="230"/>
      <c r="C335" s="230"/>
      <c r="D335" s="230"/>
      <c r="E335" s="230"/>
      <c r="F335" s="230"/>
      <c r="G335" s="230"/>
      <c r="H335" s="230"/>
      <c r="I335" s="230"/>
      <c r="J335" s="230"/>
    </row>
    <row r="336" spans="2:10" ht="15" customHeight="1" x14ac:dyDescent="0.3">
      <c r="B336" s="230"/>
      <c r="C336" s="230"/>
      <c r="D336" s="230"/>
      <c r="E336" s="230"/>
      <c r="F336" s="230"/>
      <c r="G336" s="230"/>
      <c r="H336" s="230"/>
      <c r="I336" s="230"/>
      <c r="J336" s="230"/>
    </row>
    <row r="337" spans="2:10" ht="15" customHeight="1" x14ac:dyDescent="0.3">
      <c r="B337" s="230"/>
      <c r="C337" s="230"/>
      <c r="D337" s="230"/>
      <c r="E337" s="230"/>
      <c r="F337" s="230"/>
      <c r="G337" s="230"/>
      <c r="H337" s="230"/>
      <c r="I337" s="230"/>
      <c r="J337" s="230"/>
    </row>
    <row r="338" spans="2:10" ht="15" customHeight="1" x14ac:dyDescent="0.3">
      <c r="B338" s="230"/>
      <c r="C338" s="230"/>
      <c r="D338" s="230"/>
      <c r="E338" s="230"/>
      <c r="F338" s="230"/>
      <c r="G338" s="230"/>
      <c r="H338" s="230"/>
      <c r="I338" s="230"/>
      <c r="J338" s="230"/>
    </row>
    <row r="339" spans="2:10" ht="15" customHeight="1" x14ac:dyDescent="0.3">
      <c r="B339" s="230"/>
      <c r="C339" s="230"/>
      <c r="D339" s="230"/>
      <c r="E339" s="230"/>
      <c r="F339" s="230"/>
      <c r="G339" s="230"/>
      <c r="H339" s="230"/>
      <c r="I339" s="230"/>
      <c r="J339" s="230"/>
    </row>
    <row r="340" spans="2:10" ht="15" customHeight="1" x14ac:dyDescent="0.3">
      <c r="B340" s="230"/>
      <c r="C340" s="230"/>
      <c r="D340" s="230"/>
      <c r="E340" s="230"/>
      <c r="F340" s="230"/>
      <c r="G340" s="230"/>
      <c r="H340" s="230"/>
      <c r="I340" s="230"/>
      <c r="J340" s="230"/>
    </row>
    <row r="341" spans="2:10" ht="15" customHeight="1" x14ac:dyDescent="0.3">
      <c r="B341" s="230"/>
      <c r="C341" s="230"/>
      <c r="D341" s="230"/>
      <c r="E341" s="230"/>
      <c r="F341" s="230"/>
      <c r="G341" s="230"/>
      <c r="H341" s="230"/>
      <c r="I341" s="230"/>
      <c r="J341" s="230"/>
    </row>
    <row r="342" spans="2:10" ht="15" customHeight="1" x14ac:dyDescent="0.3">
      <c r="B342" s="230"/>
      <c r="C342" s="230"/>
      <c r="D342" s="230"/>
      <c r="E342" s="230"/>
      <c r="F342" s="230"/>
      <c r="G342" s="230"/>
      <c r="H342" s="230"/>
      <c r="I342" s="230"/>
      <c r="J342" s="230"/>
    </row>
    <row r="343" spans="2:10" ht="15" customHeight="1" x14ac:dyDescent="0.3">
      <c r="B343" s="230"/>
      <c r="C343" s="230"/>
      <c r="D343" s="230"/>
      <c r="E343" s="230"/>
      <c r="F343" s="230"/>
      <c r="G343" s="230"/>
      <c r="H343" s="230"/>
      <c r="I343" s="230"/>
      <c r="J343" s="230"/>
    </row>
    <row r="344" spans="2:10" ht="15" customHeight="1" x14ac:dyDescent="0.3">
      <c r="B344" s="230"/>
      <c r="C344" s="230"/>
      <c r="D344" s="230"/>
      <c r="E344" s="230"/>
      <c r="F344" s="230"/>
      <c r="G344" s="230"/>
      <c r="H344" s="230"/>
      <c r="I344" s="230"/>
      <c r="J344" s="230"/>
    </row>
    <row r="345" spans="2:10" ht="15" customHeight="1" x14ac:dyDescent="0.3">
      <c r="B345" s="230"/>
      <c r="C345" s="230"/>
      <c r="D345" s="230"/>
      <c r="E345" s="230"/>
      <c r="F345" s="230"/>
      <c r="G345" s="230"/>
      <c r="H345" s="230"/>
      <c r="I345" s="230"/>
      <c r="J345" s="230"/>
    </row>
    <row r="346" spans="2:10" ht="15" customHeight="1" x14ac:dyDescent="0.3">
      <c r="B346" s="230"/>
      <c r="C346" s="230"/>
      <c r="D346" s="230"/>
      <c r="E346" s="230"/>
      <c r="F346" s="230"/>
      <c r="G346" s="230"/>
      <c r="H346" s="230"/>
      <c r="I346" s="230"/>
      <c r="J346" s="230"/>
    </row>
    <row r="347" spans="2:10" ht="15" customHeight="1" x14ac:dyDescent="0.3">
      <c r="B347" s="230"/>
      <c r="C347" s="230"/>
      <c r="D347" s="230"/>
      <c r="E347" s="230"/>
      <c r="F347" s="230"/>
      <c r="G347" s="230"/>
      <c r="H347" s="230"/>
      <c r="I347" s="230"/>
      <c r="J347" s="230"/>
    </row>
    <row r="348" spans="2:10" ht="15" customHeight="1" x14ac:dyDescent="0.3">
      <c r="B348" s="230"/>
      <c r="C348" s="230"/>
      <c r="D348" s="230"/>
      <c r="E348" s="230"/>
      <c r="F348" s="230"/>
      <c r="G348" s="230"/>
      <c r="H348" s="230"/>
      <c r="I348" s="230"/>
      <c r="J348" s="230"/>
    </row>
    <row r="349" spans="2:10" ht="15" customHeight="1" x14ac:dyDescent="0.3">
      <c r="B349" s="230"/>
      <c r="C349" s="230"/>
      <c r="D349" s="230"/>
      <c r="E349" s="230"/>
      <c r="F349" s="230"/>
      <c r="G349" s="230"/>
      <c r="H349" s="230"/>
      <c r="I349" s="230"/>
      <c r="J349" s="230"/>
    </row>
    <row r="350" spans="2:10" ht="15" customHeight="1" x14ac:dyDescent="0.3">
      <c r="B350" s="230"/>
      <c r="C350" s="230"/>
      <c r="D350" s="230"/>
      <c r="E350" s="230"/>
      <c r="F350" s="230"/>
      <c r="G350" s="230"/>
      <c r="H350" s="230"/>
      <c r="I350" s="230"/>
      <c r="J350" s="230"/>
    </row>
    <row r="351" spans="2:10" ht="15" customHeight="1" x14ac:dyDescent="0.3">
      <c r="B351" s="230"/>
      <c r="C351" s="230"/>
      <c r="D351" s="230"/>
      <c r="E351" s="230"/>
      <c r="F351" s="230"/>
      <c r="G351" s="230"/>
      <c r="H351" s="230"/>
      <c r="I351" s="230"/>
      <c r="J351" s="230"/>
    </row>
    <row r="352" spans="2:10" ht="15" customHeight="1" x14ac:dyDescent="0.3">
      <c r="B352" s="230"/>
      <c r="C352" s="230"/>
      <c r="D352" s="230"/>
      <c r="E352" s="230"/>
      <c r="F352" s="230"/>
      <c r="G352" s="230"/>
      <c r="H352" s="230"/>
      <c r="I352" s="230"/>
      <c r="J352" s="230"/>
    </row>
    <row r="353" spans="2:10" ht="15" customHeight="1" x14ac:dyDescent="0.3">
      <c r="B353" s="230"/>
      <c r="C353" s="230"/>
      <c r="D353" s="230"/>
      <c r="E353" s="230"/>
      <c r="F353" s="230"/>
      <c r="G353" s="230"/>
      <c r="H353" s="230"/>
      <c r="I353" s="230"/>
      <c r="J353" s="230"/>
    </row>
    <row r="354" spans="2:10" ht="15" customHeight="1" x14ac:dyDescent="0.3">
      <c r="B354" s="230"/>
      <c r="C354" s="230"/>
      <c r="D354" s="230"/>
      <c r="E354" s="230"/>
      <c r="F354" s="230"/>
      <c r="G354" s="230"/>
      <c r="H354" s="230"/>
      <c r="I354" s="230"/>
      <c r="J354" s="230"/>
    </row>
    <row r="355" spans="2:10" ht="15" customHeight="1" x14ac:dyDescent="0.3">
      <c r="B355" s="230"/>
      <c r="C355" s="230"/>
      <c r="D355" s="230"/>
      <c r="E355" s="230"/>
      <c r="F355" s="230"/>
      <c r="G355" s="230"/>
      <c r="H355" s="230"/>
      <c r="I355" s="230"/>
      <c r="J355" s="230"/>
    </row>
    <row r="356" spans="2:10" ht="15" customHeight="1" x14ac:dyDescent="0.3">
      <c r="B356" s="230"/>
      <c r="C356" s="230"/>
      <c r="D356" s="230"/>
      <c r="E356" s="230"/>
      <c r="F356" s="230"/>
      <c r="G356" s="230"/>
      <c r="H356" s="230"/>
      <c r="I356" s="230"/>
      <c r="J356" s="230"/>
    </row>
    <row r="357" spans="2:10" ht="15" customHeight="1" x14ac:dyDescent="0.3">
      <c r="B357" s="230"/>
      <c r="C357" s="230"/>
      <c r="D357" s="230"/>
      <c r="E357" s="230"/>
      <c r="F357" s="230"/>
      <c r="G357" s="230"/>
      <c r="H357" s="230"/>
      <c r="I357" s="230"/>
      <c r="J357" s="230"/>
    </row>
    <row r="358" spans="2:10" ht="15" customHeight="1" x14ac:dyDescent="0.3">
      <c r="B358" s="230"/>
      <c r="C358" s="230"/>
      <c r="D358" s="230"/>
      <c r="E358" s="230"/>
      <c r="F358" s="230"/>
      <c r="G358" s="230"/>
      <c r="H358" s="230"/>
      <c r="I358" s="230"/>
      <c r="J358" s="230"/>
    </row>
    <row r="359" spans="2:10" ht="15" customHeight="1" x14ac:dyDescent="0.3">
      <c r="B359" s="230"/>
      <c r="C359" s="230"/>
      <c r="D359" s="230"/>
      <c r="E359" s="230"/>
      <c r="F359" s="230"/>
      <c r="G359" s="230"/>
      <c r="H359" s="230"/>
      <c r="I359" s="230"/>
      <c r="J359" s="230"/>
    </row>
    <row r="360" spans="2:10" ht="15" customHeight="1" x14ac:dyDescent="0.3">
      <c r="B360" s="230"/>
      <c r="C360" s="230"/>
      <c r="D360" s="230"/>
      <c r="E360" s="230"/>
      <c r="F360" s="230"/>
      <c r="G360" s="230"/>
      <c r="H360" s="230"/>
      <c r="I360" s="230"/>
      <c r="J360" s="230"/>
    </row>
    <row r="361" spans="2:10" ht="15" customHeight="1" x14ac:dyDescent="0.3">
      <c r="B361" s="230"/>
      <c r="C361" s="230"/>
      <c r="D361" s="230"/>
      <c r="E361" s="230"/>
      <c r="F361" s="230"/>
      <c r="G361" s="230"/>
      <c r="H361" s="230"/>
      <c r="I361" s="230"/>
      <c r="J361" s="230"/>
    </row>
    <row r="362" spans="2:10" ht="15" customHeight="1" x14ac:dyDescent="0.3">
      <c r="B362" s="230"/>
      <c r="C362" s="230"/>
      <c r="D362" s="230"/>
      <c r="E362" s="230"/>
      <c r="F362" s="230"/>
      <c r="G362" s="230"/>
      <c r="H362" s="230"/>
      <c r="I362" s="230"/>
      <c r="J362" s="230"/>
    </row>
    <row r="363" spans="2:10" ht="15" customHeight="1" x14ac:dyDescent="0.3">
      <c r="B363" s="230"/>
      <c r="C363" s="230"/>
      <c r="D363" s="230"/>
      <c r="E363" s="230"/>
      <c r="F363" s="230"/>
      <c r="G363" s="230"/>
      <c r="H363" s="230"/>
      <c r="I363" s="230"/>
      <c r="J363" s="230"/>
    </row>
    <row r="364" spans="2:10" ht="15" customHeight="1" x14ac:dyDescent="0.3">
      <c r="B364" s="230"/>
      <c r="C364" s="230"/>
      <c r="D364" s="230"/>
      <c r="E364" s="230"/>
      <c r="F364" s="230"/>
      <c r="G364" s="230"/>
      <c r="H364" s="230"/>
      <c r="I364" s="230"/>
      <c r="J364" s="230"/>
    </row>
    <row r="365" spans="2:10" ht="15" customHeight="1" x14ac:dyDescent="0.3">
      <c r="B365" s="230"/>
      <c r="C365" s="230"/>
      <c r="D365" s="230"/>
      <c r="E365" s="230"/>
      <c r="F365" s="230"/>
      <c r="G365" s="230"/>
      <c r="H365" s="230"/>
      <c r="I365" s="230"/>
      <c r="J365" s="230"/>
    </row>
    <row r="366" spans="2:10" ht="15" customHeight="1" x14ac:dyDescent="0.3">
      <c r="B366" s="230"/>
      <c r="C366" s="230"/>
      <c r="D366" s="230"/>
      <c r="E366" s="230"/>
      <c r="F366" s="230"/>
      <c r="G366" s="230"/>
      <c r="H366" s="230"/>
      <c r="I366" s="230"/>
      <c r="J366" s="230"/>
    </row>
    <row r="367" spans="2:10" ht="15" customHeight="1" x14ac:dyDescent="0.3">
      <c r="B367" s="230"/>
      <c r="C367" s="230"/>
      <c r="D367" s="230"/>
      <c r="E367" s="230"/>
      <c r="F367" s="230"/>
      <c r="G367" s="230"/>
      <c r="H367" s="230"/>
      <c r="I367" s="230"/>
      <c r="J367" s="230"/>
    </row>
    <row r="368" spans="2:10" ht="15" customHeight="1" x14ac:dyDescent="0.3">
      <c r="B368" s="230"/>
      <c r="C368" s="230"/>
      <c r="D368" s="230"/>
      <c r="E368" s="230"/>
      <c r="F368" s="230"/>
      <c r="G368" s="230"/>
      <c r="H368" s="230"/>
      <c r="I368" s="230"/>
      <c r="J368" s="230"/>
    </row>
    <row r="369" spans="2:10" ht="15" customHeight="1" x14ac:dyDescent="0.3">
      <c r="B369" s="230"/>
      <c r="C369" s="230"/>
      <c r="D369" s="230"/>
      <c r="E369" s="230"/>
      <c r="F369" s="230"/>
      <c r="G369" s="230"/>
      <c r="H369" s="230"/>
      <c r="I369" s="230"/>
      <c r="J369" s="230"/>
    </row>
    <row r="370" spans="2:10" ht="15" customHeight="1" x14ac:dyDescent="0.3">
      <c r="B370" s="230"/>
      <c r="C370" s="230"/>
      <c r="D370" s="230"/>
      <c r="E370" s="230"/>
      <c r="F370" s="230"/>
      <c r="G370" s="230"/>
      <c r="H370" s="230"/>
      <c r="I370" s="230"/>
      <c r="J370" s="230"/>
    </row>
    <row r="371" spans="2:10" ht="15" customHeight="1" x14ac:dyDescent="0.3">
      <c r="B371" s="230"/>
      <c r="C371" s="230"/>
      <c r="D371" s="230"/>
      <c r="E371" s="230"/>
      <c r="F371" s="230"/>
      <c r="G371" s="230"/>
      <c r="H371" s="230"/>
      <c r="I371" s="230"/>
      <c r="J371" s="230"/>
    </row>
    <row r="372" spans="2:10" ht="15" customHeight="1" x14ac:dyDescent="0.3">
      <c r="B372" s="230"/>
      <c r="C372" s="230"/>
      <c r="D372" s="230"/>
      <c r="E372" s="230"/>
      <c r="F372" s="230"/>
      <c r="G372" s="230"/>
      <c r="H372" s="230"/>
      <c r="I372" s="230"/>
      <c r="J372" s="230"/>
    </row>
    <row r="373" spans="2:10" ht="15" customHeight="1" x14ac:dyDescent="0.3">
      <c r="B373" s="230"/>
      <c r="C373" s="230"/>
      <c r="D373" s="230"/>
      <c r="E373" s="230"/>
      <c r="F373" s="230"/>
      <c r="G373" s="230"/>
      <c r="H373" s="230"/>
      <c r="I373" s="230"/>
      <c r="J373" s="230"/>
    </row>
    <row r="374" spans="2:10" ht="15" customHeight="1" x14ac:dyDescent="0.3">
      <c r="B374" s="230"/>
      <c r="C374" s="230"/>
      <c r="D374" s="230"/>
      <c r="E374" s="230"/>
      <c r="F374" s="230"/>
      <c r="G374" s="230"/>
      <c r="H374" s="230"/>
      <c r="I374" s="230"/>
      <c r="J374" s="230"/>
    </row>
    <row r="375" spans="2:10" ht="15" customHeight="1" x14ac:dyDescent="0.3">
      <c r="B375" s="230"/>
      <c r="C375" s="230"/>
      <c r="D375" s="230"/>
      <c r="E375" s="230"/>
      <c r="F375" s="230"/>
      <c r="G375" s="230"/>
      <c r="H375" s="230"/>
      <c r="I375" s="230"/>
      <c r="J375" s="230"/>
    </row>
    <row r="376" spans="2:10" ht="15" customHeight="1" x14ac:dyDescent="0.3">
      <c r="B376" s="230"/>
      <c r="C376" s="230"/>
      <c r="D376" s="230"/>
      <c r="E376" s="230"/>
      <c r="F376" s="230"/>
      <c r="G376" s="230"/>
      <c r="H376" s="230"/>
      <c r="I376" s="230"/>
      <c r="J376" s="230"/>
    </row>
    <row r="377" spans="2:10" ht="15" customHeight="1" x14ac:dyDescent="0.3">
      <c r="B377" s="230"/>
      <c r="C377" s="230"/>
      <c r="D377" s="230"/>
      <c r="E377" s="230"/>
      <c r="F377" s="230"/>
      <c r="G377" s="230"/>
      <c r="H377" s="230"/>
      <c r="I377" s="230"/>
      <c r="J377" s="230"/>
    </row>
    <row r="378" spans="2:10" ht="15" customHeight="1" x14ac:dyDescent="0.3">
      <c r="B378" s="230"/>
      <c r="C378" s="230"/>
      <c r="D378" s="230"/>
      <c r="E378" s="230"/>
      <c r="F378" s="230"/>
      <c r="G378" s="230"/>
      <c r="H378" s="230"/>
      <c r="I378" s="230"/>
      <c r="J378" s="230"/>
    </row>
    <row r="379" spans="2:10" ht="15" customHeight="1" x14ac:dyDescent="0.3">
      <c r="B379" s="230"/>
      <c r="C379" s="230"/>
      <c r="D379" s="230"/>
      <c r="E379" s="230"/>
      <c r="F379" s="230"/>
      <c r="G379" s="230"/>
      <c r="H379" s="230"/>
      <c r="I379" s="230"/>
      <c r="J379" s="230"/>
    </row>
    <row r="380" spans="2:10" ht="15" customHeight="1" x14ac:dyDescent="0.3">
      <c r="B380" s="230"/>
      <c r="C380" s="230"/>
      <c r="D380" s="230"/>
      <c r="E380" s="230"/>
      <c r="F380" s="230"/>
      <c r="G380" s="230"/>
      <c r="H380" s="230"/>
      <c r="I380" s="230"/>
      <c r="J380" s="230"/>
    </row>
    <row r="381" spans="2:10" ht="15" customHeight="1" x14ac:dyDescent="0.3">
      <c r="B381" s="230"/>
      <c r="C381" s="230"/>
      <c r="D381" s="230"/>
      <c r="E381" s="230"/>
      <c r="F381" s="230"/>
      <c r="G381" s="230"/>
      <c r="H381" s="230"/>
      <c r="I381" s="230"/>
      <c r="J381" s="230"/>
    </row>
    <row r="382" spans="2:10" ht="15" customHeight="1" x14ac:dyDescent="0.3">
      <c r="B382" s="230"/>
      <c r="C382" s="230"/>
      <c r="D382" s="230"/>
      <c r="E382" s="230"/>
      <c r="F382" s="230"/>
      <c r="G382" s="230"/>
      <c r="H382" s="230"/>
      <c r="I382" s="230"/>
      <c r="J382" s="230"/>
    </row>
    <row r="383" spans="2:10" ht="15" customHeight="1" x14ac:dyDescent="0.3">
      <c r="B383" s="230"/>
      <c r="C383" s="230"/>
      <c r="D383" s="230"/>
      <c r="E383" s="230"/>
      <c r="F383" s="230"/>
      <c r="G383" s="230"/>
      <c r="H383" s="230"/>
      <c r="I383" s="230"/>
      <c r="J383" s="230"/>
    </row>
    <row r="384" spans="2:10" ht="15" customHeight="1" x14ac:dyDescent="0.3">
      <c r="B384" s="230"/>
      <c r="C384" s="230"/>
      <c r="D384" s="230"/>
      <c r="E384" s="230"/>
      <c r="F384" s="230"/>
      <c r="G384" s="230"/>
      <c r="H384" s="230"/>
      <c r="I384" s="230"/>
      <c r="J384" s="230"/>
    </row>
    <row r="385" spans="2:10" ht="15" customHeight="1" x14ac:dyDescent="0.3">
      <c r="B385" s="230"/>
      <c r="C385" s="230"/>
      <c r="D385" s="230"/>
      <c r="E385" s="230"/>
      <c r="F385" s="230"/>
      <c r="G385" s="230"/>
      <c r="H385" s="230"/>
      <c r="I385" s="230"/>
      <c r="J385" s="230"/>
    </row>
    <row r="386" spans="2:10" ht="15" customHeight="1" x14ac:dyDescent="0.3">
      <c r="B386" s="230"/>
      <c r="C386" s="230"/>
      <c r="D386" s="230"/>
      <c r="E386" s="230"/>
      <c r="F386" s="230"/>
      <c r="G386" s="230"/>
      <c r="H386" s="230"/>
      <c r="I386" s="230"/>
      <c r="J386" s="230"/>
    </row>
    <row r="387" spans="2:10" ht="15" customHeight="1" x14ac:dyDescent="0.3">
      <c r="B387" s="230"/>
      <c r="C387" s="230"/>
      <c r="D387" s="230"/>
      <c r="E387" s="230"/>
      <c r="F387" s="230"/>
      <c r="G387" s="230"/>
      <c r="H387" s="230"/>
      <c r="I387" s="230"/>
      <c r="J387" s="230"/>
    </row>
    <row r="388" spans="2:10" ht="15" customHeight="1" x14ac:dyDescent="0.3">
      <c r="B388" s="230"/>
      <c r="C388" s="230"/>
      <c r="D388" s="230"/>
      <c r="E388" s="230"/>
      <c r="F388" s="230"/>
      <c r="G388" s="230"/>
      <c r="H388" s="230"/>
      <c r="I388" s="230"/>
      <c r="J388" s="230"/>
    </row>
    <row r="389" spans="2:10" ht="15" customHeight="1" x14ac:dyDescent="0.3">
      <c r="B389" s="230"/>
      <c r="C389" s="230"/>
      <c r="D389" s="230"/>
      <c r="E389" s="230"/>
      <c r="F389" s="230"/>
      <c r="G389" s="230"/>
      <c r="H389" s="230"/>
      <c r="I389" s="230"/>
      <c r="J389" s="230"/>
    </row>
    <row r="390" spans="2:10" ht="15" customHeight="1" x14ac:dyDescent="0.3">
      <c r="B390" s="230"/>
      <c r="C390" s="230"/>
      <c r="D390" s="230"/>
      <c r="E390" s="230"/>
      <c r="F390" s="230"/>
      <c r="G390" s="230"/>
      <c r="H390" s="230"/>
      <c r="I390" s="230"/>
      <c r="J390" s="230"/>
    </row>
    <row r="391" spans="2:10" ht="15" customHeight="1" x14ac:dyDescent="0.3">
      <c r="B391" s="230"/>
      <c r="C391" s="230"/>
      <c r="D391" s="230"/>
      <c r="E391" s="230"/>
      <c r="F391" s="230"/>
      <c r="G391" s="230"/>
      <c r="H391" s="230"/>
      <c r="I391" s="230"/>
      <c r="J391" s="230"/>
    </row>
    <row r="392" spans="2:10" ht="15" customHeight="1" x14ac:dyDescent="0.3">
      <c r="B392" s="230"/>
      <c r="C392" s="230"/>
      <c r="D392" s="230"/>
      <c r="E392" s="230"/>
      <c r="F392" s="230"/>
      <c r="G392" s="230"/>
      <c r="H392" s="230"/>
      <c r="I392" s="230"/>
      <c r="J392" s="230"/>
    </row>
    <row r="393" spans="2:10" ht="15" customHeight="1" x14ac:dyDescent="0.3">
      <c r="B393" s="230"/>
      <c r="C393" s="230"/>
      <c r="D393" s="230"/>
      <c r="E393" s="230"/>
      <c r="F393" s="230"/>
      <c r="G393" s="230"/>
      <c r="H393" s="230"/>
      <c r="I393" s="230"/>
      <c r="J393" s="230"/>
    </row>
    <row r="394" spans="2:10" ht="15" customHeight="1" x14ac:dyDescent="0.3">
      <c r="B394" s="230"/>
      <c r="C394" s="230"/>
      <c r="D394" s="230"/>
      <c r="E394" s="230"/>
      <c r="F394" s="230"/>
      <c r="G394" s="230"/>
      <c r="H394" s="230"/>
      <c r="I394" s="230"/>
      <c r="J394" s="230"/>
    </row>
    <row r="395" spans="2:10" ht="15" customHeight="1" x14ac:dyDescent="0.3">
      <c r="B395" s="230"/>
      <c r="C395" s="230"/>
      <c r="D395" s="230"/>
      <c r="E395" s="230"/>
      <c r="F395" s="230"/>
      <c r="G395" s="230"/>
      <c r="H395" s="230"/>
      <c r="I395" s="230"/>
      <c r="J395" s="230"/>
    </row>
    <row r="396" spans="2:10" ht="15" customHeight="1" x14ac:dyDescent="0.3">
      <c r="B396" s="230"/>
      <c r="C396" s="230"/>
      <c r="D396" s="230"/>
      <c r="E396" s="230"/>
      <c r="F396" s="230"/>
      <c r="G396" s="230"/>
      <c r="H396" s="230"/>
      <c r="I396" s="230"/>
      <c r="J396" s="230"/>
    </row>
    <row r="397" spans="2:10" ht="15" customHeight="1" x14ac:dyDescent="0.3">
      <c r="B397" s="230"/>
      <c r="C397" s="230"/>
      <c r="D397" s="230"/>
      <c r="E397" s="230"/>
      <c r="F397" s="230"/>
      <c r="G397" s="230"/>
      <c r="H397" s="230"/>
      <c r="I397" s="230"/>
      <c r="J397" s="230"/>
    </row>
    <row r="398" spans="2:10" ht="15" customHeight="1" x14ac:dyDescent="0.3">
      <c r="B398" s="230"/>
      <c r="C398" s="230"/>
      <c r="D398" s="230"/>
      <c r="E398" s="230"/>
      <c r="F398" s="230"/>
      <c r="G398" s="230"/>
      <c r="H398" s="230"/>
      <c r="I398" s="230"/>
      <c r="J398" s="230"/>
    </row>
    <row r="399" spans="2:10" ht="15" customHeight="1" x14ac:dyDescent="0.3">
      <c r="B399" s="230"/>
      <c r="C399" s="230"/>
      <c r="D399" s="230"/>
      <c r="E399" s="230"/>
      <c r="F399" s="230"/>
      <c r="G399" s="230"/>
      <c r="H399" s="230"/>
      <c r="I399" s="230"/>
      <c r="J399" s="230"/>
    </row>
    <row r="400" spans="2:10" ht="15" customHeight="1" x14ac:dyDescent="0.3">
      <c r="B400" s="230"/>
      <c r="C400" s="230"/>
      <c r="D400" s="230"/>
      <c r="E400" s="230"/>
      <c r="F400" s="230"/>
      <c r="G400" s="230"/>
      <c r="H400" s="230"/>
      <c r="I400" s="230"/>
      <c r="J400" s="230"/>
    </row>
    <row r="401" spans="2:10" ht="15" customHeight="1" x14ac:dyDescent="0.3">
      <c r="B401" s="230"/>
      <c r="C401" s="230"/>
      <c r="D401" s="230"/>
      <c r="E401" s="230"/>
      <c r="F401" s="230"/>
      <c r="G401" s="230"/>
      <c r="H401" s="230"/>
      <c r="I401" s="230"/>
      <c r="J401" s="230"/>
    </row>
    <row r="402" spans="2:10" ht="15" customHeight="1" x14ac:dyDescent="0.3">
      <c r="B402" s="230"/>
      <c r="C402" s="230"/>
      <c r="D402" s="230"/>
      <c r="E402" s="230"/>
      <c r="F402" s="230"/>
      <c r="G402" s="230"/>
      <c r="H402" s="230"/>
      <c r="I402" s="230"/>
      <c r="J402" s="230"/>
    </row>
    <row r="403" spans="2:10" ht="15" customHeight="1" x14ac:dyDescent="0.3">
      <c r="B403" s="230"/>
      <c r="C403" s="230"/>
      <c r="D403" s="230"/>
      <c r="E403" s="230"/>
      <c r="F403" s="230"/>
      <c r="G403" s="230"/>
      <c r="H403" s="230"/>
      <c r="I403" s="230"/>
      <c r="J403" s="230"/>
    </row>
    <row r="404" spans="2:10" ht="15" customHeight="1" x14ac:dyDescent="0.3">
      <c r="B404" s="230"/>
      <c r="C404" s="230"/>
      <c r="D404" s="230"/>
      <c r="E404" s="230"/>
      <c r="F404" s="230"/>
      <c r="G404" s="230"/>
      <c r="H404" s="230"/>
      <c r="I404" s="230"/>
      <c r="J404" s="230"/>
    </row>
    <row r="405" spans="2:10" ht="15" customHeight="1" x14ac:dyDescent="0.3">
      <c r="B405" s="230"/>
      <c r="C405" s="230"/>
      <c r="D405" s="230"/>
      <c r="E405" s="230"/>
      <c r="F405" s="230"/>
      <c r="G405" s="230"/>
      <c r="H405" s="230"/>
      <c r="I405" s="230"/>
      <c r="J405" s="230"/>
    </row>
    <row r="406" spans="2:10" ht="15" customHeight="1" x14ac:dyDescent="0.3">
      <c r="B406" s="230"/>
      <c r="C406" s="230"/>
      <c r="D406" s="230"/>
      <c r="E406" s="230"/>
      <c r="F406" s="230"/>
      <c r="G406" s="230"/>
      <c r="H406" s="230"/>
      <c r="I406" s="230"/>
      <c r="J406" s="230"/>
    </row>
    <row r="407" spans="2:10" ht="15" customHeight="1" x14ac:dyDescent="0.3">
      <c r="B407" s="230"/>
      <c r="C407" s="230"/>
      <c r="D407" s="230"/>
      <c r="E407" s="230"/>
      <c r="F407" s="230"/>
      <c r="G407" s="230"/>
      <c r="H407" s="230"/>
      <c r="I407" s="230"/>
      <c r="J407" s="230"/>
    </row>
    <row r="408" spans="2:10" ht="15" customHeight="1" x14ac:dyDescent="0.3">
      <c r="B408" s="230"/>
      <c r="C408" s="230"/>
      <c r="D408" s="230"/>
      <c r="E408" s="230"/>
      <c r="F408" s="230"/>
      <c r="G408" s="230"/>
      <c r="H408" s="230"/>
      <c r="I408" s="230"/>
      <c r="J408" s="230"/>
    </row>
    <row r="409" spans="2:10" ht="15" customHeight="1" x14ac:dyDescent="0.3">
      <c r="B409" s="230"/>
      <c r="C409" s="230"/>
      <c r="D409" s="230"/>
      <c r="E409" s="230"/>
      <c r="F409" s="230"/>
      <c r="G409" s="230"/>
      <c r="H409" s="230"/>
      <c r="I409" s="230"/>
      <c r="J409" s="230"/>
    </row>
    <row r="410" spans="2:10" ht="15" customHeight="1" x14ac:dyDescent="0.3">
      <c r="B410" s="230"/>
      <c r="C410" s="230"/>
      <c r="D410" s="230"/>
      <c r="E410" s="230"/>
      <c r="F410" s="230"/>
      <c r="G410" s="230"/>
      <c r="H410" s="230"/>
      <c r="I410" s="230"/>
      <c r="J410" s="230"/>
    </row>
    <row r="411" spans="2:10" ht="15" customHeight="1" x14ac:dyDescent="0.3">
      <c r="B411" s="230"/>
      <c r="C411" s="230"/>
      <c r="D411" s="230"/>
      <c r="E411" s="230"/>
      <c r="F411" s="230"/>
      <c r="G411" s="230"/>
      <c r="H411" s="230"/>
      <c r="I411" s="230"/>
      <c r="J411" s="230"/>
    </row>
    <row r="412" spans="2:10" ht="15" customHeight="1" x14ac:dyDescent="0.3">
      <c r="B412" s="230"/>
      <c r="C412" s="230"/>
      <c r="D412" s="230"/>
      <c r="E412" s="230"/>
      <c r="F412" s="230"/>
      <c r="G412" s="230"/>
      <c r="H412" s="230"/>
      <c r="I412" s="230"/>
      <c r="J412" s="230"/>
    </row>
    <row r="413" spans="2:10" ht="15" customHeight="1" x14ac:dyDescent="0.3">
      <c r="B413" s="230"/>
      <c r="C413" s="230"/>
      <c r="D413" s="230"/>
      <c r="E413" s="230"/>
      <c r="F413" s="230"/>
      <c r="G413" s="230"/>
      <c r="H413" s="230"/>
      <c r="I413" s="230"/>
      <c r="J413" s="230"/>
    </row>
    <row r="414" spans="2:10" ht="15" customHeight="1" x14ac:dyDescent="0.3">
      <c r="B414" s="230"/>
      <c r="C414" s="230"/>
      <c r="D414" s="230"/>
      <c r="E414" s="230"/>
      <c r="F414" s="230"/>
      <c r="G414" s="230"/>
      <c r="H414" s="230"/>
      <c r="I414" s="230"/>
      <c r="J414" s="230"/>
    </row>
    <row r="415" spans="2:10" ht="15" customHeight="1" x14ac:dyDescent="0.3">
      <c r="B415" s="230"/>
      <c r="C415" s="230"/>
      <c r="D415" s="230"/>
      <c r="E415" s="230"/>
      <c r="F415" s="230"/>
      <c r="G415" s="230"/>
      <c r="H415" s="230"/>
      <c r="I415" s="230"/>
      <c r="J415" s="230"/>
    </row>
    <row r="416" spans="2:10" ht="15" customHeight="1" x14ac:dyDescent="0.3">
      <c r="B416" s="230"/>
      <c r="C416" s="230"/>
      <c r="D416" s="230"/>
      <c r="E416" s="230"/>
      <c r="F416" s="230"/>
      <c r="G416" s="230"/>
      <c r="H416" s="230"/>
      <c r="I416" s="230"/>
      <c r="J416" s="230"/>
    </row>
    <row r="417" spans="2:10" ht="15" customHeight="1" x14ac:dyDescent="0.3">
      <c r="B417" s="230"/>
      <c r="C417" s="230"/>
      <c r="D417" s="230"/>
      <c r="E417" s="230"/>
      <c r="F417" s="230"/>
      <c r="G417" s="230"/>
      <c r="H417" s="230"/>
      <c r="I417" s="230"/>
      <c r="J417" s="230"/>
    </row>
    <row r="418" spans="2:10" ht="15" customHeight="1" x14ac:dyDescent="0.3">
      <c r="B418" s="230"/>
      <c r="C418" s="230"/>
      <c r="D418" s="230"/>
      <c r="E418" s="230"/>
      <c r="F418" s="230"/>
      <c r="G418" s="230"/>
      <c r="H418" s="230"/>
      <c r="I418" s="230"/>
      <c r="J418" s="230"/>
    </row>
    <row r="419" spans="2:10" ht="15" customHeight="1" x14ac:dyDescent="0.3">
      <c r="B419" s="230"/>
      <c r="C419" s="230"/>
      <c r="D419" s="230"/>
      <c r="E419" s="230"/>
      <c r="F419" s="230"/>
      <c r="G419" s="230"/>
      <c r="H419" s="230"/>
      <c r="I419" s="230"/>
      <c r="J419" s="230"/>
    </row>
    <row r="420" spans="2:10" ht="15" customHeight="1" x14ac:dyDescent="0.3">
      <c r="B420" s="230"/>
      <c r="C420" s="230"/>
      <c r="D420" s="230"/>
      <c r="E420" s="230"/>
      <c r="F420" s="230"/>
      <c r="G420" s="230"/>
      <c r="H420" s="230"/>
      <c r="I420" s="230"/>
      <c r="J420" s="230"/>
    </row>
    <row r="421" spans="2:10" ht="15" customHeight="1" x14ac:dyDescent="0.3">
      <c r="B421" s="230"/>
      <c r="C421" s="230"/>
      <c r="D421" s="230"/>
      <c r="E421" s="230"/>
      <c r="F421" s="230"/>
      <c r="G421" s="230"/>
      <c r="H421" s="230"/>
      <c r="I421" s="230"/>
      <c r="J421" s="230"/>
    </row>
    <row r="422" spans="2:10" ht="15" customHeight="1" x14ac:dyDescent="0.3">
      <c r="B422" s="230"/>
      <c r="C422" s="230"/>
      <c r="D422" s="230"/>
      <c r="E422" s="230"/>
      <c r="F422" s="230"/>
      <c r="G422" s="230"/>
      <c r="H422" s="230"/>
      <c r="I422" s="230"/>
      <c r="J422" s="230"/>
    </row>
    <row r="423" spans="2:10" ht="15" customHeight="1" x14ac:dyDescent="0.3">
      <c r="B423" s="230"/>
      <c r="C423" s="230"/>
      <c r="D423" s="230"/>
      <c r="E423" s="230"/>
      <c r="F423" s="230"/>
      <c r="G423" s="230"/>
      <c r="H423" s="230"/>
      <c r="I423" s="230"/>
      <c r="J423" s="230"/>
    </row>
    <row r="424" spans="2:10" ht="15" customHeight="1" x14ac:dyDescent="0.3">
      <c r="B424" s="230"/>
      <c r="C424" s="230"/>
      <c r="D424" s="230"/>
      <c r="E424" s="230"/>
      <c r="F424" s="230"/>
      <c r="G424" s="230"/>
      <c r="H424" s="230"/>
      <c r="I424" s="230"/>
      <c r="J424" s="230"/>
    </row>
    <row r="425" spans="2:10" ht="15" customHeight="1" x14ac:dyDescent="0.3">
      <c r="B425" s="230"/>
      <c r="C425" s="230"/>
      <c r="D425" s="230"/>
      <c r="E425" s="230"/>
      <c r="F425" s="230"/>
      <c r="G425" s="230"/>
      <c r="H425" s="230"/>
      <c r="I425" s="230"/>
      <c r="J425" s="230"/>
    </row>
    <row r="426" spans="2:10" ht="15" customHeight="1" x14ac:dyDescent="0.3">
      <c r="B426" s="230"/>
      <c r="C426" s="230"/>
      <c r="D426" s="230"/>
      <c r="E426" s="230"/>
      <c r="F426" s="230"/>
      <c r="G426" s="230"/>
      <c r="H426" s="230"/>
      <c r="I426" s="230"/>
      <c r="J426" s="230"/>
    </row>
    <row r="427" spans="2:10" ht="15" customHeight="1" x14ac:dyDescent="0.3">
      <c r="B427" s="230"/>
      <c r="C427" s="230"/>
      <c r="D427" s="230"/>
      <c r="E427" s="230"/>
      <c r="F427" s="230"/>
      <c r="G427" s="230"/>
      <c r="H427" s="230"/>
      <c r="I427" s="230"/>
      <c r="J427" s="230"/>
    </row>
    <row r="428" spans="2:10" ht="15" customHeight="1" x14ac:dyDescent="0.3">
      <c r="B428" s="230"/>
      <c r="C428" s="230"/>
      <c r="D428" s="230"/>
      <c r="E428" s="230"/>
      <c r="F428" s="230"/>
      <c r="G428" s="230"/>
      <c r="H428" s="230"/>
      <c r="I428" s="230"/>
      <c r="J428" s="230"/>
    </row>
    <row r="429" spans="2:10" ht="15" customHeight="1" x14ac:dyDescent="0.3">
      <c r="B429" s="230"/>
      <c r="C429" s="230"/>
      <c r="D429" s="230"/>
      <c r="E429" s="230"/>
      <c r="F429" s="230"/>
      <c r="G429" s="230"/>
      <c r="H429" s="230"/>
      <c r="I429" s="230"/>
      <c r="J429" s="230"/>
    </row>
    <row r="430" spans="2:10" ht="15" customHeight="1" x14ac:dyDescent="0.3">
      <c r="B430" s="230"/>
      <c r="C430" s="230"/>
      <c r="D430" s="230"/>
      <c r="E430" s="230"/>
      <c r="F430" s="230"/>
      <c r="G430" s="230"/>
      <c r="H430" s="230"/>
      <c r="I430" s="230"/>
      <c r="J430" s="230"/>
    </row>
    <row r="431" spans="2:10" ht="15" customHeight="1" x14ac:dyDescent="0.3">
      <c r="B431" s="230"/>
      <c r="C431" s="230"/>
      <c r="D431" s="230"/>
      <c r="E431" s="230"/>
      <c r="F431" s="230"/>
      <c r="G431" s="230"/>
      <c r="H431" s="230"/>
      <c r="I431" s="230"/>
      <c r="J431" s="230"/>
    </row>
    <row r="432" spans="2:10" ht="15" customHeight="1" x14ac:dyDescent="0.3">
      <c r="B432" s="230"/>
      <c r="C432" s="230"/>
      <c r="D432" s="230"/>
      <c r="E432" s="230"/>
      <c r="F432" s="230"/>
      <c r="G432" s="230"/>
      <c r="H432" s="230"/>
      <c r="I432" s="230"/>
      <c r="J432" s="230"/>
    </row>
    <row r="433" spans="2:10" ht="15" customHeight="1" x14ac:dyDescent="0.3">
      <c r="B433" s="230"/>
      <c r="C433" s="230"/>
      <c r="D433" s="230"/>
      <c r="E433" s="230"/>
      <c r="F433" s="230"/>
      <c r="G433" s="230"/>
      <c r="H433" s="230"/>
      <c r="I433" s="230"/>
      <c r="J433" s="230"/>
    </row>
    <row r="434" spans="2:10" ht="15" customHeight="1" x14ac:dyDescent="0.3">
      <c r="B434" s="230"/>
      <c r="C434" s="230"/>
      <c r="D434" s="230"/>
      <c r="E434" s="230"/>
      <c r="F434" s="230"/>
      <c r="G434" s="230"/>
      <c r="H434" s="230"/>
      <c r="I434" s="230"/>
      <c r="J434" s="230"/>
    </row>
    <row r="435" spans="2:10" ht="15" customHeight="1" x14ac:dyDescent="0.3">
      <c r="B435" s="230"/>
      <c r="C435" s="230"/>
      <c r="D435" s="230"/>
      <c r="E435" s="230"/>
      <c r="F435" s="230"/>
      <c r="G435" s="230"/>
      <c r="H435" s="230"/>
      <c r="I435" s="230"/>
      <c r="J435" s="230"/>
    </row>
    <row r="436" spans="2:10" ht="15" customHeight="1" x14ac:dyDescent="0.3">
      <c r="B436" s="230"/>
      <c r="C436" s="230"/>
      <c r="D436" s="230"/>
      <c r="E436" s="230"/>
      <c r="F436" s="230"/>
      <c r="G436" s="230"/>
      <c r="H436" s="230"/>
      <c r="I436" s="230"/>
      <c r="J436" s="230"/>
    </row>
    <row r="437" spans="2:10" ht="15" customHeight="1" x14ac:dyDescent="0.3">
      <c r="B437" s="230"/>
      <c r="C437" s="230"/>
      <c r="D437" s="230"/>
      <c r="E437" s="230"/>
      <c r="F437" s="230"/>
      <c r="G437" s="230"/>
      <c r="H437" s="230"/>
      <c r="I437" s="230"/>
      <c r="J437" s="230"/>
    </row>
    <row r="438" spans="2:10" ht="15" customHeight="1" x14ac:dyDescent="0.3">
      <c r="B438" s="230"/>
      <c r="C438" s="230"/>
      <c r="D438" s="230"/>
      <c r="E438" s="230"/>
      <c r="F438" s="230"/>
      <c r="G438" s="230"/>
      <c r="H438" s="230"/>
      <c r="I438" s="230"/>
      <c r="J438" s="230"/>
    </row>
    <row r="439" spans="2:10" ht="15" customHeight="1" x14ac:dyDescent="0.3">
      <c r="B439" s="230"/>
      <c r="C439" s="230"/>
      <c r="D439" s="230"/>
      <c r="E439" s="230"/>
      <c r="F439" s="230"/>
      <c r="G439" s="230"/>
      <c r="H439" s="230"/>
      <c r="I439" s="230"/>
      <c r="J439" s="230"/>
    </row>
    <row r="440" spans="2:10" ht="15" customHeight="1" x14ac:dyDescent="0.3">
      <c r="B440" s="230"/>
      <c r="C440" s="230"/>
      <c r="D440" s="230"/>
      <c r="E440" s="230"/>
      <c r="F440" s="230"/>
      <c r="G440" s="230"/>
      <c r="H440" s="230"/>
      <c r="I440" s="230"/>
      <c r="J440" s="230"/>
    </row>
    <row r="441" spans="2:10" ht="15" customHeight="1" x14ac:dyDescent="0.3">
      <c r="B441" s="230"/>
      <c r="C441" s="230"/>
      <c r="D441" s="230"/>
      <c r="E441" s="230"/>
      <c r="F441" s="230"/>
      <c r="G441" s="230"/>
      <c r="H441" s="230"/>
      <c r="I441" s="230"/>
      <c r="J441" s="230"/>
    </row>
    <row r="442" spans="2:10" ht="15" customHeight="1" x14ac:dyDescent="0.3">
      <c r="B442" s="230"/>
      <c r="C442" s="230"/>
      <c r="D442" s="230"/>
      <c r="E442" s="230"/>
      <c r="F442" s="230"/>
      <c r="G442" s="230"/>
      <c r="H442" s="230"/>
      <c r="I442" s="230"/>
      <c r="J442" s="230"/>
    </row>
    <row r="443" spans="2:10" ht="15" customHeight="1" x14ac:dyDescent="0.3">
      <c r="B443" s="230"/>
      <c r="C443" s="230"/>
      <c r="D443" s="230"/>
      <c r="E443" s="230"/>
      <c r="F443" s="230"/>
      <c r="G443" s="230"/>
      <c r="H443" s="230"/>
      <c r="I443" s="230"/>
      <c r="J443" s="230"/>
    </row>
    <row r="444" spans="2:10" ht="15" customHeight="1" x14ac:dyDescent="0.3">
      <c r="B444" s="230"/>
      <c r="C444" s="230"/>
      <c r="D444" s="230"/>
      <c r="E444" s="230"/>
      <c r="F444" s="230"/>
      <c r="G444" s="230"/>
      <c r="H444" s="230"/>
      <c r="I444" s="230"/>
      <c r="J444" s="230"/>
    </row>
    <row r="445" spans="2:10" ht="15" customHeight="1" x14ac:dyDescent="0.3">
      <c r="B445" s="230"/>
      <c r="C445" s="230"/>
      <c r="D445" s="230"/>
      <c r="E445" s="230"/>
      <c r="F445" s="230"/>
      <c r="G445" s="230"/>
      <c r="H445" s="230"/>
      <c r="I445" s="230"/>
      <c r="J445" s="230"/>
    </row>
    <row r="446" spans="2:10" ht="15" customHeight="1" x14ac:dyDescent="0.3">
      <c r="B446" s="230"/>
      <c r="C446" s="230"/>
      <c r="D446" s="230"/>
      <c r="E446" s="230"/>
      <c r="F446" s="230"/>
      <c r="G446" s="230"/>
      <c r="H446" s="230"/>
      <c r="I446" s="230"/>
      <c r="J446" s="230"/>
    </row>
    <row r="447" spans="2:10" ht="15" customHeight="1" x14ac:dyDescent="0.3">
      <c r="B447" s="230"/>
      <c r="C447" s="230"/>
      <c r="D447" s="230"/>
      <c r="E447" s="230"/>
      <c r="F447" s="230"/>
      <c r="G447" s="230"/>
      <c r="H447" s="230"/>
      <c r="I447" s="230"/>
      <c r="J447" s="230"/>
    </row>
    <row r="448" spans="2:10" ht="15" customHeight="1" x14ac:dyDescent="0.3">
      <c r="B448" s="230"/>
      <c r="C448" s="230"/>
      <c r="D448" s="230"/>
      <c r="E448" s="230"/>
      <c r="F448" s="230"/>
      <c r="G448" s="230"/>
      <c r="H448" s="230"/>
      <c r="I448" s="230"/>
      <c r="J448" s="230"/>
    </row>
    <row r="449" spans="2:10" ht="15" customHeight="1" x14ac:dyDescent="0.3">
      <c r="B449" s="230"/>
      <c r="C449" s="230"/>
      <c r="D449" s="230"/>
      <c r="E449" s="230"/>
      <c r="F449" s="230"/>
      <c r="G449" s="230"/>
      <c r="H449" s="230"/>
      <c r="I449" s="230"/>
      <c r="J449" s="230"/>
    </row>
    <row r="450" spans="2:10" ht="15" customHeight="1" x14ac:dyDescent="0.3">
      <c r="B450" s="230"/>
      <c r="C450" s="230"/>
      <c r="D450" s="230"/>
      <c r="E450" s="230"/>
      <c r="F450" s="230"/>
      <c r="G450" s="230"/>
      <c r="H450" s="230"/>
      <c r="I450" s="230"/>
      <c r="J450" s="230"/>
    </row>
    <row r="451" spans="2:10" ht="15" customHeight="1" x14ac:dyDescent="0.3">
      <c r="B451" s="230"/>
      <c r="C451" s="230"/>
      <c r="D451" s="230"/>
      <c r="E451" s="230"/>
      <c r="F451" s="230"/>
      <c r="G451" s="230"/>
      <c r="H451" s="230"/>
      <c r="I451" s="230"/>
      <c r="J451" s="230"/>
    </row>
    <row r="452" spans="2:10" ht="15" customHeight="1" x14ac:dyDescent="0.3">
      <c r="B452" s="230"/>
      <c r="C452" s="230"/>
      <c r="D452" s="230"/>
      <c r="E452" s="230"/>
      <c r="F452" s="230"/>
      <c r="G452" s="230"/>
      <c r="H452" s="230"/>
      <c r="I452" s="230"/>
      <c r="J452" s="230"/>
    </row>
    <row r="453" spans="2:10" ht="15" customHeight="1" x14ac:dyDescent="0.3">
      <c r="B453" s="230"/>
      <c r="C453" s="230"/>
      <c r="D453" s="230"/>
      <c r="E453" s="230"/>
      <c r="F453" s="230"/>
      <c r="G453" s="230"/>
      <c r="H453" s="230"/>
      <c r="I453" s="230"/>
      <c r="J453" s="230"/>
    </row>
    <row r="454" spans="2:10" ht="15" customHeight="1" x14ac:dyDescent="0.3">
      <c r="B454" s="230"/>
      <c r="C454" s="230"/>
      <c r="D454" s="230"/>
      <c r="E454" s="230"/>
      <c r="F454" s="230"/>
      <c r="G454" s="230"/>
      <c r="H454" s="230"/>
      <c r="I454" s="230"/>
      <c r="J454" s="230"/>
    </row>
    <row r="455" spans="2:10" ht="15" customHeight="1" x14ac:dyDescent="0.3">
      <c r="B455" s="230"/>
      <c r="C455" s="230"/>
      <c r="D455" s="230"/>
      <c r="E455" s="230"/>
      <c r="F455" s="230"/>
      <c r="G455" s="230"/>
      <c r="H455" s="230"/>
      <c r="I455" s="230"/>
      <c r="J455" s="230"/>
    </row>
    <row r="456" spans="2:10" ht="15" customHeight="1" x14ac:dyDescent="0.3">
      <c r="B456" s="230"/>
      <c r="C456" s="230"/>
      <c r="D456" s="230"/>
      <c r="E456" s="230"/>
      <c r="F456" s="230"/>
      <c r="G456" s="230"/>
      <c r="H456" s="230"/>
      <c r="I456" s="230"/>
      <c r="J456" s="230"/>
    </row>
  </sheetData>
  <sheetProtection algorithmName="SHA-512" hashValue="Wc3oox76n3MTB6w0eLqSx6yfPe7p8WK4KDMFcBqirWOOB/oaAgjSr6JMBGDGA3KfvW37afyO8Mo2PEc3SShA2w==" saltValue="06KwrWRL/KRiGhPVWeBTLQ==" spinCount="100000" sheet="1" objects="1" scenarios="1"/>
  <mergeCells count="2">
    <mergeCell ref="A1:J1"/>
    <mergeCell ref="M1:N1"/>
  </mergeCells>
  <pageMargins left="0.25" right="0.25" top="0.75" bottom="0.75" header="0.3" footer="0.3"/>
  <pageSetup scale="6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'County Selection'!$A$2:$A$94</xm:f>
          </x14:formula1>
          <xm:sqref>E23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B3761-2037-4FAE-9C70-35E5469A90BF}">
  <dimension ref="A1:R31"/>
  <sheetViews>
    <sheetView workbookViewId="0">
      <selection activeCell="Q15" sqref="Q15"/>
    </sheetView>
  </sheetViews>
  <sheetFormatPr defaultColWidth="12.5546875" defaultRowHeight="17.399999999999999" x14ac:dyDescent="0.4"/>
  <cols>
    <col min="1" max="1" width="12.6640625" style="249" customWidth="1"/>
    <col min="2" max="2" width="1.44140625" style="249" customWidth="1"/>
    <col min="3" max="3" width="12.5546875" style="249"/>
    <col min="4" max="4" width="2.44140625" style="249" customWidth="1"/>
    <col min="5" max="5" width="11.33203125" style="249" customWidth="1"/>
    <col min="6" max="6" width="2" style="249" customWidth="1"/>
    <col min="7" max="7" width="11.33203125" style="249" customWidth="1"/>
    <col min="8" max="8" width="2.88671875" style="249" customWidth="1"/>
    <col min="9" max="9" width="12.5546875" style="249"/>
    <col min="10" max="10" width="2.5546875" style="249" customWidth="1"/>
    <col min="11" max="11" width="12.5546875" style="249"/>
    <col min="12" max="12" width="2.109375" style="249" customWidth="1"/>
    <col min="13" max="13" width="12.5546875" style="249"/>
    <col min="14" max="14" width="2.44140625" style="249" customWidth="1"/>
    <col min="15" max="256" width="12.5546875" style="249"/>
    <col min="257" max="257" width="9.88671875" style="249" customWidth="1"/>
    <col min="258" max="512" width="12.5546875" style="249"/>
    <col min="513" max="513" width="9.88671875" style="249" customWidth="1"/>
    <col min="514" max="768" width="12.5546875" style="249"/>
    <col min="769" max="769" width="9.88671875" style="249" customWidth="1"/>
    <col min="770" max="1024" width="12.5546875" style="249"/>
    <col min="1025" max="1025" width="9.88671875" style="249" customWidth="1"/>
    <col min="1026" max="1280" width="12.5546875" style="249"/>
    <col min="1281" max="1281" width="9.88671875" style="249" customWidth="1"/>
    <col min="1282" max="1536" width="12.5546875" style="249"/>
    <col min="1537" max="1537" width="9.88671875" style="249" customWidth="1"/>
    <col min="1538" max="1792" width="12.5546875" style="249"/>
    <col min="1793" max="1793" width="9.88671875" style="249" customWidth="1"/>
    <col min="1794" max="2048" width="12.5546875" style="249"/>
    <col min="2049" max="2049" width="9.88671875" style="249" customWidth="1"/>
    <col min="2050" max="2304" width="12.5546875" style="249"/>
    <col min="2305" max="2305" width="9.88671875" style="249" customWidth="1"/>
    <col min="2306" max="2560" width="12.5546875" style="249"/>
    <col min="2561" max="2561" width="9.88671875" style="249" customWidth="1"/>
    <col min="2562" max="2816" width="12.5546875" style="249"/>
    <col min="2817" max="2817" width="9.88671875" style="249" customWidth="1"/>
    <col min="2818" max="3072" width="12.5546875" style="249"/>
    <col min="3073" max="3073" width="9.88671875" style="249" customWidth="1"/>
    <col min="3074" max="3328" width="12.5546875" style="249"/>
    <col min="3329" max="3329" width="9.88671875" style="249" customWidth="1"/>
    <col min="3330" max="3584" width="12.5546875" style="249"/>
    <col min="3585" max="3585" width="9.88671875" style="249" customWidth="1"/>
    <col min="3586" max="3840" width="12.5546875" style="249"/>
    <col min="3841" max="3841" width="9.88671875" style="249" customWidth="1"/>
    <col min="3842" max="4096" width="12.5546875" style="249"/>
    <col min="4097" max="4097" width="9.88671875" style="249" customWidth="1"/>
    <col min="4098" max="4352" width="12.5546875" style="249"/>
    <col min="4353" max="4353" width="9.88671875" style="249" customWidth="1"/>
    <col min="4354" max="4608" width="12.5546875" style="249"/>
    <col min="4609" max="4609" width="9.88671875" style="249" customWidth="1"/>
    <col min="4610" max="4864" width="12.5546875" style="249"/>
    <col min="4865" max="4865" width="9.88671875" style="249" customWidth="1"/>
    <col min="4866" max="5120" width="12.5546875" style="249"/>
    <col min="5121" max="5121" width="9.88671875" style="249" customWidth="1"/>
    <col min="5122" max="5376" width="12.5546875" style="249"/>
    <col min="5377" max="5377" width="9.88671875" style="249" customWidth="1"/>
    <col min="5378" max="5632" width="12.5546875" style="249"/>
    <col min="5633" max="5633" width="9.88671875" style="249" customWidth="1"/>
    <col min="5634" max="5888" width="12.5546875" style="249"/>
    <col min="5889" max="5889" width="9.88671875" style="249" customWidth="1"/>
    <col min="5890" max="6144" width="12.5546875" style="249"/>
    <col min="6145" max="6145" width="9.88671875" style="249" customWidth="1"/>
    <col min="6146" max="6400" width="12.5546875" style="249"/>
    <col min="6401" max="6401" width="9.88671875" style="249" customWidth="1"/>
    <col min="6402" max="6656" width="12.5546875" style="249"/>
    <col min="6657" max="6657" width="9.88671875" style="249" customWidth="1"/>
    <col min="6658" max="6912" width="12.5546875" style="249"/>
    <col min="6913" max="6913" width="9.88671875" style="249" customWidth="1"/>
    <col min="6914" max="7168" width="12.5546875" style="249"/>
    <col min="7169" max="7169" width="9.88671875" style="249" customWidth="1"/>
    <col min="7170" max="7424" width="12.5546875" style="249"/>
    <col min="7425" max="7425" width="9.88671875" style="249" customWidth="1"/>
    <col min="7426" max="7680" width="12.5546875" style="249"/>
    <col min="7681" max="7681" width="9.88671875" style="249" customWidth="1"/>
    <col min="7682" max="7936" width="12.5546875" style="249"/>
    <col min="7937" max="7937" width="9.88671875" style="249" customWidth="1"/>
    <col min="7938" max="8192" width="12.5546875" style="249"/>
    <col min="8193" max="8193" width="9.88671875" style="249" customWidth="1"/>
    <col min="8194" max="8448" width="12.5546875" style="249"/>
    <col min="8449" max="8449" width="9.88671875" style="249" customWidth="1"/>
    <col min="8450" max="8704" width="12.5546875" style="249"/>
    <col min="8705" max="8705" width="9.88671875" style="249" customWidth="1"/>
    <col min="8706" max="8960" width="12.5546875" style="249"/>
    <col min="8961" max="8961" width="9.88671875" style="249" customWidth="1"/>
    <col min="8962" max="9216" width="12.5546875" style="249"/>
    <col min="9217" max="9217" width="9.88671875" style="249" customWidth="1"/>
    <col min="9218" max="9472" width="12.5546875" style="249"/>
    <col min="9473" max="9473" width="9.88671875" style="249" customWidth="1"/>
    <col min="9474" max="9728" width="12.5546875" style="249"/>
    <col min="9729" max="9729" width="9.88671875" style="249" customWidth="1"/>
    <col min="9730" max="9984" width="12.5546875" style="249"/>
    <col min="9985" max="9985" width="9.88671875" style="249" customWidth="1"/>
    <col min="9986" max="10240" width="12.5546875" style="249"/>
    <col min="10241" max="10241" width="9.88671875" style="249" customWidth="1"/>
    <col min="10242" max="10496" width="12.5546875" style="249"/>
    <col min="10497" max="10497" width="9.88671875" style="249" customWidth="1"/>
    <col min="10498" max="10752" width="12.5546875" style="249"/>
    <col min="10753" max="10753" width="9.88671875" style="249" customWidth="1"/>
    <col min="10754" max="11008" width="12.5546875" style="249"/>
    <col min="11009" max="11009" width="9.88671875" style="249" customWidth="1"/>
    <col min="11010" max="11264" width="12.5546875" style="249"/>
    <col min="11265" max="11265" width="9.88671875" style="249" customWidth="1"/>
    <col min="11266" max="11520" width="12.5546875" style="249"/>
    <col min="11521" max="11521" width="9.88671875" style="249" customWidth="1"/>
    <col min="11522" max="11776" width="12.5546875" style="249"/>
    <col min="11777" max="11777" width="9.88671875" style="249" customWidth="1"/>
    <col min="11778" max="12032" width="12.5546875" style="249"/>
    <col min="12033" max="12033" width="9.88671875" style="249" customWidth="1"/>
    <col min="12034" max="12288" width="12.5546875" style="249"/>
    <col min="12289" max="12289" width="9.88671875" style="249" customWidth="1"/>
    <col min="12290" max="12544" width="12.5546875" style="249"/>
    <col min="12545" max="12545" width="9.88671875" style="249" customWidth="1"/>
    <col min="12546" max="12800" width="12.5546875" style="249"/>
    <col min="12801" max="12801" width="9.88671875" style="249" customWidth="1"/>
    <col min="12802" max="13056" width="12.5546875" style="249"/>
    <col min="13057" max="13057" width="9.88671875" style="249" customWidth="1"/>
    <col min="13058" max="13312" width="12.5546875" style="249"/>
    <col min="13313" max="13313" width="9.88671875" style="249" customWidth="1"/>
    <col min="13314" max="13568" width="12.5546875" style="249"/>
    <col min="13569" max="13569" width="9.88671875" style="249" customWidth="1"/>
    <col min="13570" max="13824" width="12.5546875" style="249"/>
    <col min="13825" max="13825" width="9.88671875" style="249" customWidth="1"/>
    <col min="13826" max="14080" width="12.5546875" style="249"/>
    <col min="14081" max="14081" width="9.88671875" style="249" customWidth="1"/>
    <col min="14082" max="14336" width="12.5546875" style="249"/>
    <col min="14337" max="14337" width="9.88671875" style="249" customWidth="1"/>
    <col min="14338" max="14592" width="12.5546875" style="249"/>
    <col min="14593" max="14593" width="9.88671875" style="249" customWidth="1"/>
    <col min="14594" max="14848" width="12.5546875" style="249"/>
    <col min="14849" max="14849" width="9.88671875" style="249" customWidth="1"/>
    <col min="14850" max="15104" width="12.5546875" style="249"/>
    <col min="15105" max="15105" width="9.88671875" style="249" customWidth="1"/>
    <col min="15106" max="15360" width="12.5546875" style="249"/>
    <col min="15361" max="15361" width="9.88671875" style="249" customWidth="1"/>
    <col min="15362" max="15616" width="12.5546875" style="249"/>
    <col min="15617" max="15617" width="9.88671875" style="249" customWidth="1"/>
    <col min="15618" max="15872" width="12.5546875" style="249"/>
    <col min="15873" max="15873" width="9.88671875" style="249" customWidth="1"/>
    <col min="15874" max="16128" width="12.5546875" style="249"/>
    <col min="16129" max="16129" width="9.88671875" style="249" customWidth="1"/>
    <col min="16130" max="16384" width="12.5546875" style="249"/>
  </cols>
  <sheetData>
    <row r="1" spans="1:16" ht="21" x14ac:dyDescent="0.5">
      <c r="A1" s="247"/>
      <c r="B1" s="247"/>
      <c r="C1" s="247"/>
      <c r="D1" s="247"/>
      <c r="E1" s="248" t="s">
        <v>410</v>
      </c>
      <c r="F1" s="247"/>
      <c r="G1" s="247"/>
      <c r="H1" s="247"/>
      <c r="I1" s="247"/>
      <c r="J1" s="247"/>
      <c r="K1" s="247"/>
      <c r="L1" s="247"/>
      <c r="M1" s="247"/>
      <c r="N1" s="247"/>
      <c r="O1" s="247"/>
    </row>
    <row r="2" spans="1:16" x14ac:dyDescent="0.4">
      <c r="A2" s="247"/>
      <c r="B2" s="247"/>
      <c r="C2" s="247"/>
      <c r="D2" s="247"/>
      <c r="E2" s="247"/>
      <c r="F2" s="247"/>
      <c r="G2" s="247"/>
      <c r="H2" s="247"/>
      <c r="I2" s="247"/>
      <c r="J2" s="247"/>
      <c r="K2" s="247"/>
      <c r="L2" s="247"/>
      <c r="M2" s="247"/>
      <c r="N2" s="247"/>
      <c r="O2" s="247"/>
    </row>
    <row r="3" spans="1:16" ht="18" thickBot="1" x14ac:dyDescent="0.45">
      <c r="A3" s="250" t="s">
        <v>149</v>
      </c>
      <c r="B3" s="247"/>
      <c r="C3" s="308"/>
      <c r="D3" s="309"/>
      <c r="E3" s="309"/>
      <c r="F3" s="309"/>
      <c r="G3" s="309"/>
      <c r="H3" s="309"/>
      <c r="I3" s="309"/>
      <c r="J3" s="251"/>
      <c r="K3" s="252" t="s">
        <v>293</v>
      </c>
      <c r="L3" s="306"/>
      <c r="M3" s="307"/>
      <c r="N3" s="307"/>
      <c r="O3" s="307"/>
      <c r="P3" s="251"/>
    </row>
    <row r="4" spans="1:16" ht="9" customHeight="1" x14ac:dyDescent="0.4">
      <c r="B4" s="247"/>
      <c r="C4" s="253"/>
      <c r="D4" s="247"/>
      <c r="E4" s="254"/>
      <c r="F4" s="247"/>
      <c r="G4" s="253"/>
      <c r="H4" s="247"/>
      <c r="I4" s="255"/>
      <c r="J4" s="247"/>
      <c r="K4" s="247"/>
      <c r="L4" s="247"/>
      <c r="M4" s="253"/>
      <c r="N4" s="253"/>
      <c r="O4" s="247"/>
    </row>
    <row r="5" spans="1:16" x14ac:dyDescent="0.4">
      <c r="A5" s="247"/>
      <c r="B5" s="247"/>
      <c r="C5" s="247"/>
      <c r="D5" s="247"/>
      <c r="E5" s="247"/>
      <c r="F5" s="247"/>
      <c r="G5" s="256" t="s">
        <v>411</v>
      </c>
      <c r="H5" s="247"/>
      <c r="I5" s="256" t="s">
        <v>425</v>
      </c>
      <c r="J5" s="247"/>
      <c r="K5" s="256" t="s">
        <v>412</v>
      </c>
      <c r="L5" s="247"/>
      <c r="M5" s="256" t="s">
        <v>413</v>
      </c>
      <c r="N5" s="256"/>
      <c r="O5" s="256" t="s">
        <v>414</v>
      </c>
    </row>
    <row r="6" spans="1:16" x14ac:dyDescent="0.4">
      <c r="A6" s="247"/>
      <c r="B6" s="247"/>
      <c r="C6" s="258" t="s">
        <v>415</v>
      </c>
      <c r="D6" s="247"/>
      <c r="E6" s="259" t="s">
        <v>416</v>
      </c>
      <c r="F6" s="259"/>
      <c r="G6" s="258" t="s">
        <v>417</v>
      </c>
      <c r="H6" s="247"/>
      <c r="I6" s="258" t="s">
        <v>424</v>
      </c>
      <c r="J6" s="247"/>
      <c r="K6" s="258" t="s">
        <v>418</v>
      </c>
      <c r="L6" s="247"/>
      <c r="M6" s="258" t="s">
        <v>419</v>
      </c>
      <c r="N6" s="258"/>
      <c r="O6" s="258" t="s">
        <v>420</v>
      </c>
    </row>
    <row r="7" spans="1:16" x14ac:dyDescent="0.4">
      <c r="A7" s="247"/>
      <c r="B7" s="247"/>
      <c r="C7" s="260"/>
      <c r="D7" s="247"/>
      <c r="E7" s="260"/>
      <c r="F7" s="259"/>
      <c r="G7" s="261">
        <f>IF(E7&gt;0,E7/$E$24,0)</f>
        <v>0</v>
      </c>
      <c r="H7" s="247"/>
      <c r="I7" s="260"/>
      <c r="J7" s="247"/>
      <c r="K7" s="260"/>
      <c r="L7" s="247"/>
      <c r="M7" s="262">
        <f>IF(E7&gt;0,I7/(K7/0.6),0)</f>
        <v>0</v>
      </c>
      <c r="N7" s="258"/>
      <c r="O7" s="262">
        <f>IF(E7&gt;0,I7/(K7/0.6)*G7,0)</f>
        <v>0</v>
      </c>
    </row>
    <row r="8" spans="1:16" x14ac:dyDescent="0.4">
      <c r="A8" s="247"/>
      <c r="B8" s="247"/>
      <c r="C8" s="260"/>
      <c r="D8" s="247"/>
      <c r="E8" s="260"/>
      <c r="F8" s="259"/>
      <c r="G8" s="261">
        <f t="shared" ref="G8:G23" si="0">IF(E8&gt;0,E8/$E$24,0)</f>
        <v>0</v>
      </c>
      <c r="H8" s="247"/>
      <c r="I8" s="260"/>
      <c r="J8" s="247"/>
      <c r="K8" s="260"/>
      <c r="L8" s="247"/>
      <c r="M8" s="262">
        <f t="shared" ref="M8:M23" si="1">IF(E8&gt;0,I8/(K8/0.6),0)</f>
        <v>0</v>
      </c>
      <c r="N8" s="258"/>
      <c r="O8" s="262">
        <f t="shared" ref="O8:O23" si="2">IF(E8&gt;0,I8/(K8/0.6)*G8,0)</f>
        <v>0</v>
      </c>
    </row>
    <row r="9" spans="1:16" x14ac:dyDescent="0.4">
      <c r="A9" s="247"/>
      <c r="B9" s="247"/>
      <c r="C9" s="260"/>
      <c r="D9" s="247"/>
      <c r="E9" s="260"/>
      <c r="F9" s="259"/>
      <c r="G9" s="261">
        <f t="shared" si="0"/>
        <v>0</v>
      </c>
      <c r="H9" s="247"/>
      <c r="I9" s="260"/>
      <c r="J9" s="247"/>
      <c r="K9" s="260"/>
      <c r="L9" s="247"/>
      <c r="M9" s="262">
        <f t="shared" si="1"/>
        <v>0</v>
      </c>
      <c r="N9" s="258"/>
      <c r="O9" s="262">
        <f t="shared" si="2"/>
        <v>0</v>
      </c>
    </row>
    <row r="10" spans="1:16" x14ac:dyDescent="0.4">
      <c r="A10" s="247"/>
      <c r="B10" s="247"/>
      <c r="C10" s="260"/>
      <c r="D10" s="247"/>
      <c r="E10" s="260"/>
      <c r="F10" s="259"/>
      <c r="G10" s="261">
        <f t="shared" si="0"/>
        <v>0</v>
      </c>
      <c r="H10" s="247"/>
      <c r="I10" s="260"/>
      <c r="J10" s="247"/>
      <c r="K10" s="260"/>
      <c r="L10" s="247"/>
      <c r="M10" s="262">
        <f t="shared" si="1"/>
        <v>0</v>
      </c>
      <c r="N10" s="258"/>
      <c r="O10" s="262">
        <f t="shared" si="2"/>
        <v>0</v>
      </c>
    </row>
    <row r="11" spans="1:16" x14ac:dyDescent="0.4">
      <c r="A11" s="247"/>
      <c r="B11" s="247"/>
      <c r="C11" s="260"/>
      <c r="D11" s="247"/>
      <c r="E11" s="260"/>
      <c r="F11" s="259"/>
      <c r="G11" s="261">
        <f t="shared" si="0"/>
        <v>0</v>
      </c>
      <c r="H11" s="247"/>
      <c r="I11" s="260"/>
      <c r="J11" s="247"/>
      <c r="K11" s="260"/>
      <c r="L11" s="247"/>
      <c r="M11" s="262">
        <f t="shared" si="1"/>
        <v>0</v>
      </c>
      <c r="N11" s="258"/>
      <c r="O11" s="262">
        <f t="shared" si="2"/>
        <v>0</v>
      </c>
    </row>
    <row r="12" spans="1:16" x14ac:dyDescent="0.4">
      <c r="A12" s="247"/>
      <c r="B12" s="247"/>
      <c r="C12" s="260"/>
      <c r="D12" s="247"/>
      <c r="E12" s="260"/>
      <c r="F12" s="259"/>
      <c r="G12" s="261">
        <f t="shared" si="0"/>
        <v>0</v>
      </c>
      <c r="H12" s="247"/>
      <c r="I12" s="260"/>
      <c r="J12" s="247"/>
      <c r="K12" s="260"/>
      <c r="L12" s="247"/>
      <c r="M12" s="262">
        <f t="shared" si="1"/>
        <v>0</v>
      </c>
      <c r="N12" s="258"/>
      <c r="O12" s="262">
        <f t="shared" si="2"/>
        <v>0</v>
      </c>
    </row>
    <row r="13" spans="1:16" x14ac:dyDescent="0.4">
      <c r="A13" s="247"/>
      <c r="B13" s="247"/>
      <c r="C13" s="260"/>
      <c r="D13" s="247"/>
      <c r="E13" s="260"/>
      <c r="F13" s="259"/>
      <c r="G13" s="261">
        <f t="shared" si="0"/>
        <v>0</v>
      </c>
      <c r="H13" s="247"/>
      <c r="I13" s="260"/>
      <c r="J13" s="247"/>
      <c r="K13" s="260"/>
      <c r="L13" s="247"/>
      <c r="M13" s="262">
        <f t="shared" si="1"/>
        <v>0</v>
      </c>
      <c r="N13" s="258"/>
      <c r="O13" s="262">
        <f t="shared" si="2"/>
        <v>0</v>
      </c>
    </row>
    <row r="14" spans="1:16" x14ac:dyDescent="0.4">
      <c r="A14" s="247"/>
      <c r="B14" s="247"/>
      <c r="C14" s="260"/>
      <c r="D14" s="247"/>
      <c r="E14" s="260"/>
      <c r="F14" s="259"/>
      <c r="G14" s="261">
        <f t="shared" si="0"/>
        <v>0</v>
      </c>
      <c r="H14" s="247"/>
      <c r="I14" s="260"/>
      <c r="J14" s="247"/>
      <c r="K14" s="260"/>
      <c r="L14" s="247"/>
      <c r="M14" s="262">
        <f t="shared" si="1"/>
        <v>0</v>
      </c>
      <c r="N14" s="258"/>
      <c r="O14" s="262">
        <f t="shared" si="2"/>
        <v>0</v>
      </c>
    </row>
    <row r="15" spans="1:16" x14ac:dyDescent="0.4">
      <c r="A15" s="247"/>
      <c r="B15" s="247"/>
      <c r="C15" s="260"/>
      <c r="D15" s="247"/>
      <c r="E15" s="260"/>
      <c r="F15" s="259"/>
      <c r="G15" s="261">
        <f t="shared" si="0"/>
        <v>0</v>
      </c>
      <c r="H15" s="247"/>
      <c r="I15" s="260"/>
      <c r="J15" s="247"/>
      <c r="K15" s="260"/>
      <c r="L15" s="247"/>
      <c r="M15" s="262">
        <f t="shared" si="1"/>
        <v>0</v>
      </c>
      <c r="N15" s="258"/>
      <c r="O15" s="262">
        <f t="shared" si="2"/>
        <v>0</v>
      </c>
    </row>
    <row r="16" spans="1:16" x14ac:dyDescent="0.4">
      <c r="A16" s="247"/>
      <c r="B16" s="247"/>
      <c r="C16" s="260"/>
      <c r="D16" s="247"/>
      <c r="E16" s="260"/>
      <c r="F16" s="259"/>
      <c r="G16" s="261">
        <f t="shared" si="0"/>
        <v>0</v>
      </c>
      <c r="H16" s="247"/>
      <c r="I16" s="260"/>
      <c r="J16" s="247"/>
      <c r="K16" s="260"/>
      <c r="L16" s="247"/>
      <c r="M16" s="262">
        <f t="shared" si="1"/>
        <v>0</v>
      </c>
      <c r="N16" s="258"/>
      <c r="O16" s="262">
        <f t="shared" si="2"/>
        <v>0</v>
      </c>
    </row>
    <row r="17" spans="1:18" x14ac:dyDescent="0.4">
      <c r="A17" s="247"/>
      <c r="B17" s="247"/>
      <c r="C17" s="260"/>
      <c r="D17" s="247"/>
      <c r="E17" s="260"/>
      <c r="F17" s="259"/>
      <c r="G17" s="261">
        <f t="shared" si="0"/>
        <v>0</v>
      </c>
      <c r="H17" s="247"/>
      <c r="I17" s="260"/>
      <c r="J17" s="247"/>
      <c r="K17" s="260"/>
      <c r="L17" s="247"/>
      <c r="M17" s="262">
        <f t="shared" si="1"/>
        <v>0</v>
      </c>
      <c r="N17" s="258"/>
      <c r="O17" s="262">
        <f t="shared" si="2"/>
        <v>0</v>
      </c>
    </row>
    <row r="18" spans="1:18" x14ac:dyDescent="0.4">
      <c r="A18" s="247"/>
      <c r="B18" s="247"/>
      <c r="C18" s="260"/>
      <c r="D18" s="247"/>
      <c r="E18" s="260"/>
      <c r="F18" s="259"/>
      <c r="G18" s="261">
        <f t="shared" si="0"/>
        <v>0</v>
      </c>
      <c r="H18" s="247"/>
      <c r="I18" s="260"/>
      <c r="J18" s="247"/>
      <c r="K18" s="260"/>
      <c r="L18" s="247"/>
      <c r="M18" s="262">
        <f t="shared" si="1"/>
        <v>0</v>
      </c>
      <c r="N18" s="258"/>
      <c r="O18" s="262">
        <f t="shared" si="2"/>
        <v>0</v>
      </c>
    </row>
    <row r="19" spans="1:18" x14ac:dyDescent="0.4">
      <c r="A19" s="247"/>
      <c r="B19" s="247"/>
      <c r="C19" s="260"/>
      <c r="D19" s="247"/>
      <c r="E19" s="260"/>
      <c r="F19" s="259"/>
      <c r="G19" s="261">
        <f t="shared" si="0"/>
        <v>0</v>
      </c>
      <c r="H19" s="247"/>
      <c r="I19" s="260"/>
      <c r="J19" s="247"/>
      <c r="K19" s="260"/>
      <c r="L19" s="247"/>
      <c r="M19" s="262">
        <f t="shared" si="1"/>
        <v>0</v>
      </c>
      <c r="N19" s="258"/>
      <c r="O19" s="262">
        <f t="shared" si="2"/>
        <v>0</v>
      </c>
    </row>
    <row r="20" spans="1:18" x14ac:dyDescent="0.4">
      <c r="A20" s="247"/>
      <c r="B20" s="247"/>
      <c r="C20" s="260"/>
      <c r="D20" s="247"/>
      <c r="E20" s="260"/>
      <c r="F20" s="259"/>
      <c r="G20" s="261">
        <f t="shared" si="0"/>
        <v>0</v>
      </c>
      <c r="H20" s="247"/>
      <c r="I20" s="260"/>
      <c r="J20" s="247"/>
      <c r="K20" s="260"/>
      <c r="L20" s="247"/>
      <c r="M20" s="262">
        <f t="shared" si="1"/>
        <v>0</v>
      </c>
      <c r="N20" s="258"/>
      <c r="O20" s="262">
        <f t="shared" si="2"/>
        <v>0</v>
      </c>
    </row>
    <row r="21" spans="1:18" x14ac:dyDescent="0.4">
      <c r="A21" s="247"/>
      <c r="B21" s="247"/>
      <c r="C21" s="260"/>
      <c r="D21" s="247"/>
      <c r="E21" s="260"/>
      <c r="F21" s="259"/>
      <c r="G21" s="261">
        <f t="shared" si="0"/>
        <v>0</v>
      </c>
      <c r="H21" s="247"/>
      <c r="I21" s="260"/>
      <c r="J21" s="247"/>
      <c r="K21" s="260"/>
      <c r="L21" s="247"/>
      <c r="M21" s="262">
        <f t="shared" si="1"/>
        <v>0</v>
      </c>
      <c r="N21" s="258"/>
      <c r="O21" s="262">
        <f t="shared" si="2"/>
        <v>0</v>
      </c>
    </row>
    <row r="22" spans="1:18" x14ac:dyDescent="0.4">
      <c r="A22" s="247"/>
      <c r="B22" s="247"/>
      <c r="C22" s="260"/>
      <c r="D22" s="247"/>
      <c r="E22" s="260"/>
      <c r="F22" s="259"/>
      <c r="G22" s="261">
        <f t="shared" si="0"/>
        <v>0</v>
      </c>
      <c r="H22" s="247"/>
      <c r="I22" s="260"/>
      <c r="J22" s="247"/>
      <c r="K22" s="260"/>
      <c r="L22" s="247"/>
      <c r="M22" s="262">
        <f t="shared" si="1"/>
        <v>0</v>
      </c>
      <c r="N22" s="258"/>
      <c r="O22" s="262">
        <f t="shared" si="2"/>
        <v>0</v>
      </c>
    </row>
    <row r="23" spans="1:18" ht="18" thickBot="1" x14ac:dyDescent="0.45">
      <c r="A23" s="247"/>
      <c r="B23" s="247"/>
      <c r="C23" s="263"/>
      <c r="D23" s="247"/>
      <c r="E23" s="264"/>
      <c r="F23" s="247"/>
      <c r="G23" s="265">
        <f t="shared" si="0"/>
        <v>0</v>
      </c>
      <c r="H23" s="247"/>
      <c r="I23" s="260"/>
      <c r="J23" s="247"/>
      <c r="K23" s="260"/>
      <c r="L23" s="247"/>
      <c r="M23" s="262">
        <f t="shared" si="1"/>
        <v>0</v>
      </c>
      <c r="N23" s="266"/>
      <c r="O23" s="262">
        <f t="shared" si="2"/>
        <v>0</v>
      </c>
    </row>
    <row r="24" spans="1:18" ht="18.600000000000001" thickTop="1" thickBot="1" x14ac:dyDescent="0.45">
      <c r="A24" s="256" t="s">
        <v>20</v>
      </c>
      <c r="B24" s="247"/>
      <c r="C24" s="267" t="s">
        <v>421</v>
      </c>
      <c r="D24" s="247"/>
      <c r="E24" s="268">
        <f>SUM(E7:E23)</f>
        <v>0</v>
      </c>
      <c r="F24" s="247"/>
      <c r="G24" s="261">
        <f>SUM(G7:G23)</f>
        <v>0</v>
      </c>
      <c r="H24" s="247"/>
      <c r="I24" s="267" t="s">
        <v>421</v>
      </c>
      <c r="J24" s="247"/>
      <c r="K24" s="267" t="s">
        <v>421</v>
      </c>
      <c r="L24" s="247"/>
      <c r="M24" s="267" t="s">
        <v>421</v>
      </c>
      <c r="N24" s="267"/>
      <c r="O24" s="269" t="s">
        <v>421</v>
      </c>
    </row>
    <row r="25" spans="1:18" ht="18" thickBot="1" x14ac:dyDescent="0.45">
      <c r="A25" s="247"/>
      <c r="B25" s="247"/>
      <c r="C25" s="247"/>
      <c r="D25" s="247"/>
      <c r="E25" s="247"/>
      <c r="F25" s="247"/>
      <c r="G25" s="247"/>
      <c r="H25" s="247"/>
      <c r="I25" s="257" t="s">
        <v>422</v>
      </c>
      <c r="J25" s="247"/>
      <c r="K25" s="247"/>
      <c r="L25" s="247"/>
      <c r="M25" s="270">
        <f>SUM(O7:O23)</f>
        <v>0</v>
      </c>
      <c r="N25" s="247"/>
      <c r="O25" s="261"/>
    </row>
    <row r="26" spans="1:18" x14ac:dyDescent="0.4">
      <c r="A26" s="247"/>
      <c r="B26" s="247"/>
      <c r="C26" s="247"/>
      <c r="D26" s="247"/>
      <c r="E26" s="247"/>
      <c r="F26" s="247"/>
      <c r="G26" s="247"/>
      <c r="H26" s="247"/>
      <c r="I26" s="247"/>
      <c r="J26" s="247"/>
      <c r="K26" s="247"/>
      <c r="L26" s="247"/>
      <c r="M26" s="247"/>
      <c r="N26" s="247"/>
      <c r="O26" s="261"/>
    </row>
    <row r="27" spans="1:18" x14ac:dyDescent="0.4">
      <c r="A27" s="275" t="s">
        <v>423</v>
      </c>
      <c r="B27" s="247"/>
      <c r="C27" s="272" t="s">
        <v>427</v>
      </c>
      <c r="D27" s="247"/>
      <c r="E27" s="247"/>
      <c r="F27" s="247"/>
      <c r="G27" s="247"/>
      <c r="H27" s="247"/>
      <c r="N27" s="271"/>
      <c r="O27" s="247"/>
    </row>
    <row r="28" spans="1:18" x14ac:dyDescent="0.4">
      <c r="A28" s="247"/>
      <c r="B28" s="247"/>
      <c r="C28" s="276" t="s">
        <v>428</v>
      </c>
      <c r="D28" s="247"/>
      <c r="E28" s="247"/>
      <c r="F28" s="247"/>
      <c r="G28" s="247"/>
      <c r="H28" s="247"/>
      <c r="I28" s="247"/>
      <c r="J28" s="247"/>
      <c r="K28" s="247"/>
      <c r="L28" s="247"/>
      <c r="M28" s="247"/>
      <c r="N28" s="247"/>
      <c r="O28" s="247"/>
    </row>
    <row r="29" spans="1:18" x14ac:dyDescent="0.4">
      <c r="C29" s="272" t="s">
        <v>429</v>
      </c>
      <c r="D29" s="272"/>
      <c r="E29" s="272"/>
      <c r="F29" s="272"/>
      <c r="G29" s="272"/>
      <c r="H29" s="272"/>
      <c r="I29" s="272"/>
      <c r="J29" s="272"/>
      <c r="K29" s="272"/>
    </row>
    <row r="30" spans="1:18" x14ac:dyDescent="0.4">
      <c r="B30" s="275"/>
      <c r="D30" s="272"/>
      <c r="E30" s="272"/>
      <c r="F30" s="272"/>
      <c r="G30" s="272"/>
      <c r="H30" s="272"/>
      <c r="I30" s="272"/>
      <c r="J30" s="272"/>
      <c r="K30" s="272"/>
      <c r="L30" s="272"/>
      <c r="M30" s="272"/>
      <c r="N30" s="272"/>
      <c r="O30" s="272"/>
      <c r="P30" s="272"/>
      <c r="Q30" s="272"/>
      <c r="R30" s="272"/>
    </row>
    <row r="31" spans="1:18" x14ac:dyDescent="0.4">
      <c r="A31" s="272"/>
      <c r="B31" s="272"/>
      <c r="C31" s="272"/>
      <c r="D31" s="272"/>
      <c r="E31" s="272"/>
      <c r="F31" s="272"/>
      <c r="G31" s="272"/>
      <c r="H31" s="272"/>
      <c r="I31" s="272"/>
      <c r="J31" s="272"/>
      <c r="K31" s="272"/>
      <c r="L31" s="272"/>
      <c r="M31" s="272"/>
      <c r="N31" s="272"/>
      <c r="O31" s="272"/>
      <c r="P31" s="272"/>
      <c r="Q31" s="272"/>
      <c r="R31" s="272"/>
    </row>
  </sheetData>
  <sheetProtection algorithmName="SHA-512" hashValue="tc5LdDao17IEoTPHaKfLqeip1cnmA1dziJWMyvmciK9o8Ph5LrYh1AZz8k6Ju3nAdeGj4h5gJ3xzHOGFj7uMgw==" saltValue="9u5TLSkYLcfD2zZWaUCSZw==" spinCount="100000" sheet="1" objects="1" scenarios="1"/>
  <mergeCells count="2">
    <mergeCell ref="L3:O3"/>
    <mergeCell ref="C3:I3"/>
  </mergeCells>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0"/>
  <sheetViews>
    <sheetView showGridLines="0" zoomScale="120" zoomScaleNormal="120" workbookViewId="0">
      <selection activeCell="D33" sqref="D33"/>
    </sheetView>
  </sheetViews>
  <sheetFormatPr defaultRowHeight="14.4" x14ac:dyDescent="0.3"/>
  <cols>
    <col min="1" max="1" width="13.109375" customWidth="1"/>
    <col min="2" max="2" width="35" customWidth="1"/>
    <col min="3" max="3" width="16.44140625" customWidth="1"/>
    <col min="4" max="4" width="9.5546875" customWidth="1"/>
    <col min="5" max="5" width="17.6640625" customWidth="1"/>
  </cols>
  <sheetData>
    <row r="1" spans="1:5" x14ac:dyDescent="0.3">
      <c r="A1" s="62" t="s">
        <v>149</v>
      </c>
      <c r="B1" s="164">
        <f>'Unit Information'!C1</f>
        <v>0</v>
      </c>
      <c r="D1" s="63" t="s">
        <v>150</v>
      </c>
      <c r="E1" s="68">
        <f>'Unit Information'!I1</f>
        <v>0</v>
      </c>
    </row>
    <row r="2" spans="1:5" ht="6.6" customHeight="1" x14ac:dyDescent="0.3">
      <c r="A2" s="60"/>
      <c r="B2" s="60"/>
      <c r="C2" s="60"/>
      <c r="D2" s="60"/>
      <c r="E2" s="60"/>
    </row>
    <row r="3" spans="1:5" ht="17.399999999999999" x14ac:dyDescent="0.3">
      <c r="A3" s="310" t="s">
        <v>21</v>
      </c>
      <c r="B3" s="310"/>
      <c r="C3" s="310"/>
      <c r="D3" s="310"/>
      <c r="E3" s="310"/>
    </row>
    <row r="4" spans="1:5" x14ac:dyDescent="0.3">
      <c r="A4" s="311" t="s">
        <v>1</v>
      </c>
      <c r="B4" s="311"/>
      <c r="C4" s="311"/>
      <c r="D4" s="311"/>
      <c r="E4" s="311"/>
    </row>
    <row r="5" spans="1:5" ht="15.6" x14ac:dyDescent="0.3">
      <c r="A5" s="131" t="s">
        <v>212</v>
      </c>
      <c r="B5" s="34"/>
      <c r="D5" s="34"/>
      <c r="E5" s="34"/>
    </row>
    <row r="6" spans="1:5" ht="15.6" x14ac:dyDescent="0.3">
      <c r="A6" s="34"/>
      <c r="B6" s="15" t="s">
        <v>22</v>
      </c>
      <c r="D6" s="34"/>
      <c r="E6" s="109"/>
    </row>
    <row r="7" spans="1:5" ht="15.6" x14ac:dyDescent="0.3">
      <c r="A7" s="34"/>
      <c r="B7" s="15" t="s">
        <v>23</v>
      </c>
      <c r="D7" s="34"/>
      <c r="E7" s="110"/>
    </row>
    <row r="8" spans="1:5" ht="15.6" x14ac:dyDescent="0.3">
      <c r="A8" s="34"/>
      <c r="B8" s="15" t="s">
        <v>201</v>
      </c>
      <c r="D8" s="34"/>
      <c r="E8" s="110"/>
    </row>
    <row r="9" spans="1:5" ht="15.6" x14ac:dyDescent="0.3">
      <c r="A9" s="34"/>
      <c r="B9" s="15" t="s">
        <v>24</v>
      </c>
      <c r="D9" s="34"/>
      <c r="E9" s="110"/>
    </row>
    <row r="10" spans="1:5" ht="15.6" x14ac:dyDescent="0.3">
      <c r="A10" s="34"/>
      <c r="B10" s="15" t="s">
        <v>25</v>
      </c>
      <c r="D10" s="34"/>
      <c r="E10" s="110"/>
    </row>
    <row r="11" spans="1:5" ht="15.6" x14ac:dyDescent="0.3">
      <c r="A11" s="34"/>
      <c r="B11" s="15" t="s">
        <v>26</v>
      </c>
      <c r="D11" s="48"/>
      <c r="E11" s="110"/>
    </row>
    <row r="12" spans="1:5" ht="15.6" x14ac:dyDescent="0.3">
      <c r="A12" s="34"/>
      <c r="B12" s="313"/>
      <c r="C12" s="314"/>
      <c r="D12" s="34"/>
      <c r="E12" s="34"/>
    </row>
    <row r="13" spans="1:5" ht="15.6" x14ac:dyDescent="0.3">
      <c r="A13" s="34"/>
      <c r="B13" s="23" t="s">
        <v>27</v>
      </c>
      <c r="D13" s="23"/>
      <c r="E13" s="111">
        <f>SUM(E6:E11)</f>
        <v>0</v>
      </c>
    </row>
    <row r="14" spans="1:5" ht="15.6" x14ac:dyDescent="0.3">
      <c r="A14" s="34"/>
      <c r="B14" s="23"/>
      <c r="D14" s="23"/>
      <c r="E14" s="49"/>
    </row>
    <row r="15" spans="1:5" ht="15.6" x14ac:dyDescent="0.3">
      <c r="A15" s="131" t="s">
        <v>233</v>
      </c>
      <c r="B15" s="58"/>
      <c r="D15" s="23"/>
      <c r="E15" s="112">
        <v>0</v>
      </c>
    </row>
    <row r="16" spans="1:5" x14ac:dyDescent="0.3">
      <c r="A16" s="134"/>
      <c r="B16" s="134"/>
      <c r="D16" s="44"/>
      <c r="E16" s="44"/>
    </row>
    <row r="17" spans="1:5" ht="15.6" x14ac:dyDescent="0.3">
      <c r="A17" s="131" t="s">
        <v>227</v>
      </c>
      <c r="B17" s="58"/>
      <c r="D17" s="58"/>
      <c r="E17" s="112">
        <v>0</v>
      </c>
    </row>
    <row r="18" spans="1:5" x14ac:dyDescent="0.3">
      <c r="A18" s="44"/>
      <c r="B18" s="44"/>
      <c r="D18" s="44"/>
      <c r="E18" s="44"/>
    </row>
    <row r="19" spans="1:5" ht="15.6" x14ac:dyDescent="0.3">
      <c r="A19" s="15" t="s">
        <v>28</v>
      </c>
      <c r="B19" s="34"/>
      <c r="D19" s="34"/>
      <c r="E19" s="34"/>
    </row>
    <row r="20" spans="1:5" ht="15.6" x14ac:dyDescent="0.3">
      <c r="A20" s="34"/>
      <c r="B20" s="15" t="s">
        <v>29</v>
      </c>
      <c r="D20" s="34"/>
      <c r="E20" s="109"/>
    </row>
    <row r="21" spans="1:5" ht="15.6" x14ac:dyDescent="0.3">
      <c r="A21" s="34"/>
      <c r="B21" s="15" t="s">
        <v>30</v>
      </c>
      <c r="D21" s="34"/>
      <c r="E21" s="110"/>
    </row>
    <row r="22" spans="1:5" ht="15.6" x14ac:dyDescent="0.3">
      <c r="A22" s="34"/>
      <c r="B22" s="15" t="s">
        <v>202</v>
      </c>
      <c r="D22" s="34"/>
      <c r="E22" s="110"/>
    </row>
    <row r="23" spans="1:5" ht="15.6" x14ac:dyDescent="0.3">
      <c r="A23" s="34"/>
      <c r="B23" s="15" t="s">
        <v>31</v>
      </c>
      <c r="D23" s="34"/>
      <c r="E23" s="110"/>
    </row>
    <row r="24" spans="1:5" ht="15.6" x14ac:dyDescent="0.3">
      <c r="A24" s="34"/>
      <c r="B24" s="15" t="s">
        <v>32</v>
      </c>
      <c r="D24" s="34"/>
      <c r="E24" s="110"/>
    </row>
    <row r="25" spans="1:5" ht="15.6" x14ac:dyDescent="0.3">
      <c r="A25" s="34"/>
      <c r="B25" s="15" t="s">
        <v>33</v>
      </c>
      <c r="D25" s="34"/>
      <c r="E25" s="110"/>
    </row>
    <row r="26" spans="1:5" ht="15.6" x14ac:dyDescent="0.3">
      <c r="A26" s="34"/>
      <c r="B26" s="15" t="s">
        <v>34</v>
      </c>
      <c r="D26" s="34"/>
      <c r="E26" s="110"/>
    </row>
    <row r="27" spans="1:5" ht="15.6" x14ac:dyDescent="0.3">
      <c r="A27" s="34"/>
      <c r="B27" s="15" t="s">
        <v>35</v>
      </c>
      <c r="D27" s="34"/>
      <c r="E27" s="110"/>
    </row>
    <row r="28" spans="1:5" ht="15.6" x14ac:dyDescent="0.3">
      <c r="A28" s="34"/>
      <c r="B28" s="15" t="s">
        <v>36</v>
      </c>
      <c r="D28" s="34"/>
      <c r="E28" s="110"/>
    </row>
    <row r="29" spans="1:5" ht="15.6" x14ac:dyDescent="0.3">
      <c r="A29" s="34"/>
      <c r="B29" s="315"/>
      <c r="C29" s="314"/>
      <c r="D29" s="34"/>
      <c r="E29" s="34"/>
    </row>
    <row r="30" spans="1:5" ht="15.6" x14ac:dyDescent="0.3">
      <c r="A30" s="34"/>
      <c r="B30" s="23" t="s">
        <v>27</v>
      </c>
      <c r="D30" s="23"/>
      <c r="E30" s="111">
        <f>SUM(E20:E28)</f>
        <v>0</v>
      </c>
    </row>
    <row r="31" spans="1:5" x14ac:dyDescent="0.3">
      <c r="A31" s="44"/>
      <c r="B31" s="44"/>
      <c r="D31" s="44"/>
      <c r="E31" s="44"/>
    </row>
    <row r="32" spans="1:5" ht="15.6" x14ac:dyDescent="0.3">
      <c r="A32" s="15" t="s">
        <v>37</v>
      </c>
      <c r="B32" s="34"/>
      <c r="D32" s="34"/>
      <c r="E32" s="34"/>
    </row>
    <row r="33" spans="1:5" ht="15.6" x14ac:dyDescent="0.3">
      <c r="A33" s="34"/>
      <c r="B33" s="15" t="s">
        <v>38</v>
      </c>
      <c r="D33" s="34"/>
      <c r="E33" s="109"/>
    </row>
    <row r="34" spans="1:5" ht="15.6" x14ac:dyDescent="0.3">
      <c r="A34" s="34"/>
      <c r="B34" s="15" t="s">
        <v>39</v>
      </c>
      <c r="D34" s="34"/>
      <c r="E34" s="110"/>
    </row>
    <row r="35" spans="1:5" ht="15.6" x14ac:dyDescent="0.3">
      <c r="A35" s="34"/>
      <c r="B35" s="15" t="s">
        <v>203</v>
      </c>
      <c r="D35" s="34"/>
      <c r="E35" s="110"/>
    </row>
    <row r="36" spans="1:5" ht="15.6" x14ac:dyDescent="0.3">
      <c r="A36" s="34"/>
      <c r="B36" s="15" t="s">
        <v>40</v>
      </c>
      <c r="D36" s="34"/>
      <c r="E36" s="110"/>
    </row>
    <row r="37" spans="1:5" ht="15.6" x14ac:dyDescent="0.3">
      <c r="A37" s="34"/>
      <c r="B37" s="15" t="s">
        <v>41</v>
      </c>
      <c r="D37" s="34"/>
      <c r="E37" s="110"/>
    </row>
    <row r="38" spans="1:5" ht="15.6" x14ac:dyDescent="0.3">
      <c r="A38" s="34"/>
      <c r="B38" s="15" t="s">
        <v>36</v>
      </c>
      <c r="D38" s="34"/>
      <c r="E38" s="110"/>
    </row>
    <row r="39" spans="1:5" ht="15.6" x14ac:dyDescent="0.3">
      <c r="A39" s="34"/>
      <c r="B39" s="313"/>
      <c r="C39" s="314"/>
      <c r="D39" s="34"/>
      <c r="E39" s="34"/>
    </row>
    <row r="40" spans="1:5" ht="15.6" x14ac:dyDescent="0.3">
      <c r="A40" s="34"/>
      <c r="B40" s="23" t="s">
        <v>27</v>
      </c>
      <c r="D40" s="23"/>
      <c r="E40" s="113">
        <f>SUM(E33:E38)</f>
        <v>0</v>
      </c>
    </row>
    <row r="41" spans="1:5" x14ac:dyDescent="0.3">
      <c r="A41" s="44"/>
      <c r="B41" s="44"/>
      <c r="D41" s="44"/>
      <c r="E41" s="44"/>
    </row>
    <row r="42" spans="1:5" ht="15.6" x14ac:dyDescent="0.3">
      <c r="A42" s="15" t="s">
        <v>42</v>
      </c>
      <c r="B42" s="34"/>
      <c r="D42" s="34"/>
      <c r="E42" s="34"/>
    </row>
    <row r="43" spans="1:5" ht="15.6" x14ac:dyDescent="0.3">
      <c r="A43" s="34"/>
      <c r="B43" s="15" t="s">
        <v>43</v>
      </c>
      <c r="D43" s="34"/>
      <c r="E43" s="109"/>
    </row>
    <row r="44" spans="1:5" ht="15.6" x14ac:dyDescent="0.3">
      <c r="A44" s="34"/>
      <c r="B44" s="15" t="s">
        <v>44</v>
      </c>
      <c r="D44" s="34"/>
      <c r="E44" s="110"/>
    </row>
    <row r="45" spans="1:5" ht="15.6" x14ac:dyDescent="0.3">
      <c r="A45" s="34"/>
      <c r="B45" s="15" t="s">
        <v>45</v>
      </c>
      <c r="D45" s="34"/>
      <c r="E45" s="110"/>
    </row>
    <row r="46" spans="1:5" ht="15.6" x14ac:dyDescent="0.3">
      <c r="A46" s="34"/>
      <c r="B46" s="15" t="s">
        <v>36</v>
      </c>
      <c r="D46" s="34"/>
      <c r="E46" s="110"/>
    </row>
    <row r="47" spans="1:5" ht="15.6" x14ac:dyDescent="0.3">
      <c r="A47" s="34"/>
      <c r="B47" s="316"/>
      <c r="C47" s="317"/>
      <c r="D47" s="34"/>
      <c r="E47" s="34"/>
    </row>
    <row r="48" spans="1:5" ht="15.6" x14ac:dyDescent="0.3">
      <c r="A48" s="34"/>
      <c r="B48" s="23" t="s">
        <v>27</v>
      </c>
      <c r="D48" s="23"/>
      <c r="E48" s="24">
        <f>SUM(E43:E46)</f>
        <v>0</v>
      </c>
    </row>
    <row r="49" spans="1:5" x14ac:dyDescent="0.3">
      <c r="A49" s="44"/>
      <c r="B49" s="44"/>
      <c r="D49" s="44"/>
      <c r="E49" s="44"/>
    </row>
    <row r="50" spans="1:5" ht="16.2" thickBot="1" x14ac:dyDescent="0.35">
      <c r="A50" s="23" t="s">
        <v>46</v>
      </c>
      <c r="B50" s="23"/>
      <c r="D50" s="23"/>
      <c r="E50" s="114">
        <f>E13+E15+E30+E40+E48+E17</f>
        <v>0</v>
      </c>
    </row>
    <row r="51" spans="1:5" ht="15" thickTop="1" x14ac:dyDescent="0.3">
      <c r="A51" s="34"/>
      <c r="B51" s="34"/>
      <c r="D51" s="34"/>
      <c r="E51" s="34"/>
    </row>
    <row r="52" spans="1:5" ht="15.6" x14ac:dyDescent="0.3">
      <c r="A52" s="34"/>
      <c r="B52" s="15" t="s">
        <v>47</v>
      </c>
      <c r="D52" s="34"/>
      <c r="E52" s="109"/>
    </row>
    <row r="53" spans="1:5" x14ac:dyDescent="0.3">
      <c r="A53" s="34"/>
      <c r="B53" s="16" t="s">
        <v>48</v>
      </c>
      <c r="D53" s="34"/>
      <c r="E53" s="34"/>
    </row>
    <row r="54" spans="1:5" x14ac:dyDescent="0.3">
      <c r="A54" s="44"/>
      <c r="B54" s="44"/>
      <c r="D54" s="44"/>
      <c r="E54" s="44"/>
    </row>
    <row r="55" spans="1:5" ht="16.2" thickBot="1" x14ac:dyDescent="0.35">
      <c r="A55" s="23" t="s">
        <v>49</v>
      </c>
      <c r="B55" s="34"/>
      <c r="D55" s="34"/>
      <c r="E55" s="50">
        <f>E50+E52</f>
        <v>0</v>
      </c>
    </row>
    <row r="56" spans="1:5" ht="15" thickTop="1" x14ac:dyDescent="0.3">
      <c r="A56" s="34"/>
      <c r="B56" s="34"/>
      <c r="D56" s="34"/>
      <c r="E56" s="34"/>
    </row>
    <row r="57" spans="1:5" x14ac:dyDescent="0.3">
      <c r="A57" s="44"/>
      <c r="B57" s="44"/>
      <c r="D57" s="44"/>
      <c r="E57" s="44"/>
    </row>
    <row r="58" spans="1:5" ht="15.6" x14ac:dyDescent="0.3">
      <c r="A58" s="312" t="s">
        <v>50</v>
      </c>
      <c r="B58" s="312"/>
      <c r="C58" s="312"/>
      <c r="D58" s="312"/>
      <c r="E58" s="312"/>
    </row>
    <row r="59" spans="1:5" x14ac:dyDescent="0.3">
      <c r="A59" s="44"/>
      <c r="B59" s="44"/>
      <c r="D59" s="44"/>
      <c r="E59" s="44"/>
    </row>
    <row r="60" spans="1:5" x14ac:dyDescent="0.3">
      <c r="A60" s="44"/>
      <c r="B60" s="44"/>
      <c r="D60" s="44"/>
      <c r="E60" s="44"/>
    </row>
    <row r="61" spans="1:5" ht="15.6" x14ac:dyDescent="0.3">
      <c r="A61" s="34"/>
      <c r="B61" s="15" t="s">
        <v>204</v>
      </c>
      <c r="D61" s="34"/>
      <c r="E61" s="115">
        <f>'Unit Information'!D47+'Unit Information'!D48</f>
        <v>0</v>
      </c>
    </row>
    <row r="62" spans="1:5" x14ac:dyDescent="0.3">
      <c r="A62" s="44"/>
      <c r="B62" s="44"/>
      <c r="D62" s="44"/>
      <c r="E62" s="44"/>
    </row>
    <row r="63" spans="1:5" ht="15.6" x14ac:dyDescent="0.3">
      <c r="A63" s="34"/>
      <c r="B63" s="15" t="s">
        <v>51</v>
      </c>
      <c r="D63" s="34"/>
      <c r="E63" s="115">
        <f>E61*12</f>
        <v>0</v>
      </c>
    </row>
    <row r="64" spans="1:5" x14ac:dyDescent="0.3">
      <c r="A64" s="44"/>
      <c r="B64" s="44"/>
      <c r="D64" s="44"/>
      <c r="E64" s="44"/>
    </row>
    <row r="65" spans="1:5" ht="15.6" x14ac:dyDescent="0.3">
      <c r="A65" s="34"/>
      <c r="B65" s="15" t="s">
        <v>52</v>
      </c>
      <c r="D65" s="34"/>
      <c r="E65" s="34"/>
    </row>
    <row r="66" spans="1:5" x14ac:dyDescent="0.3">
      <c r="A66" s="44"/>
      <c r="B66" s="44"/>
      <c r="D66" s="44"/>
      <c r="E66" s="44"/>
    </row>
    <row r="67" spans="1:5" ht="15.6" x14ac:dyDescent="0.3">
      <c r="A67" s="34"/>
      <c r="B67" s="15" t="s">
        <v>53</v>
      </c>
      <c r="D67" s="34"/>
      <c r="E67" s="115">
        <f>E50</f>
        <v>0</v>
      </c>
    </row>
    <row r="68" spans="1:5" x14ac:dyDescent="0.3">
      <c r="A68" s="44"/>
      <c r="B68" s="44"/>
      <c r="D68" s="44"/>
      <c r="E68" s="51"/>
    </row>
    <row r="69" spans="1:5" ht="15.6" x14ac:dyDescent="0.3">
      <c r="A69" s="44"/>
      <c r="B69" s="15" t="s">
        <v>54</v>
      </c>
      <c r="D69" s="34"/>
      <c r="E69" s="115">
        <f>E52</f>
        <v>0</v>
      </c>
    </row>
    <row r="70" spans="1:5" x14ac:dyDescent="0.3">
      <c r="A70" s="44"/>
      <c r="B70" s="44"/>
      <c r="D70" s="44"/>
      <c r="E70" s="51"/>
    </row>
    <row r="71" spans="1:5" ht="15.6" x14ac:dyDescent="0.3">
      <c r="A71" s="44"/>
      <c r="B71" s="15" t="s">
        <v>55</v>
      </c>
      <c r="D71" s="34"/>
      <c r="E71" s="115">
        <f>E63-E67-E69</f>
        <v>0</v>
      </c>
    </row>
    <row r="72" spans="1:5" x14ac:dyDescent="0.3">
      <c r="A72" s="44"/>
      <c r="B72" s="44"/>
      <c r="D72" s="44"/>
      <c r="E72" s="51"/>
    </row>
    <row r="73" spans="1:5" ht="15.6" x14ac:dyDescent="0.3">
      <c r="A73" s="44"/>
      <c r="B73" s="15" t="s">
        <v>52</v>
      </c>
      <c r="D73" s="34"/>
      <c r="E73" s="52"/>
    </row>
    <row r="74" spans="1:5" x14ac:dyDescent="0.3">
      <c r="A74" s="44"/>
      <c r="B74" s="44"/>
      <c r="D74" s="44"/>
      <c r="E74" s="51"/>
    </row>
    <row r="75" spans="1:5" ht="15.6" x14ac:dyDescent="0.3">
      <c r="A75" s="44"/>
      <c r="B75" s="15" t="s">
        <v>56</v>
      </c>
      <c r="D75" s="34"/>
      <c r="E75" s="109"/>
    </row>
    <row r="76" spans="1:5" x14ac:dyDescent="0.3">
      <c r="A76" s="44"/>
      <c r="B76" s="44"/>
      <c r="D76" s="44"/>
      <c r="E76" s="51"/>
    </row>
    <row r="77" spans="1:5" ht="16.2" thickBot="1" x14ac:dyDescent="0.35">
      <c r="A77" s="44"/>
      <c r="B77" s="15" t="s">
        <v>57</v>
      </c>
      <c r="D77" s="34"/>
      <c r="E77" s="50">
        <f>E71-E75</f>
        <v>0</v>
      </c>
    </row>
    <row r="78" spans="1:5" x14ac:dyDescent="0.3">
      <c r="A78" s="44"/>
      <c r="B78" s="44"/>
      <c r="D78" s="44"/>
      <c r="E78" s="44"/>
    </row>
    <row r="79" spans="1:5" x14ac:dyDescent="0.3">
      <c r="A79" s="44"/>
      <c r="B79" s="44"/>
      <c r="D79" s="44"/>
      <c r="E79" s="44"/>
    </row>
    <row r="80" spans="1:5" x14ac:dyDescent="0.3">
      <c r="A80" s="44"/>
      <c r="B80" s="44"/>
      <c r="D80" s="44"/>
      <c r="E80" s="44"/>
    </row>
  </sheetData>
  <sheetProtection algorithmName="SHA-512" hashValue="9FA7GJZTI0y5hoRGD2oUq0D0KIxBnY/HNZXsNwW0gxDMH5hY0RkDLW6CunRuV0BYEvh8RXbuvnYY8r/uhwSnIw==" saltValue="N0ZpMSZvvZngGAZ4JJbSxg==" spinCount="100000" sheet="1" objects="1" scenarios="1"/>
  <customSheetViews>
    <customSheetView guid="{4117F1CD-FF87-43B0-A078-090EF831632E}" showGridLines="0" fitToPage="1">
      <selection activeCell="J24" sqref="J24"/>
      <pageMargins left="0.7" right="0.7" top="0.5" bottom="0.5" header="0.3" footer="0.3"/>
      <printOptions horizontalCentered="1"/>
      <pageSetup scale="98" fitToHeight="0" orientation="portrait" r:id="rId1"/>
    </customSheetView>
    <customSheetView guid="{E865FF6D-9896-4E06-B51A-246D42428865}" fitToPage="1" topLeftCell="A40">
      <selection activeCell="B59" sqref="B59"/>
      <pageMargins left="0.7" right="0.7" top="0.5" bottom="0.5" header="0.3" footer="0.3"/>
      <printOptions horizontalCentered="1"/>
      <pageSetup scale="98" fitToHeight="0" orientation="portrait" r:id="rId2"/>
    </customSheetView>
  </customSheetViews>
  <mergeCells count="7">
    <mergeCell ref="A3:E3"/>
    <mergeCell ref="A4:E4"/>
    <mergeCell ref="A58:E58"/>
    <mergeCell ref="B12:C12"/>
    <mergeCell ref="B29:C29"/>
    <mergeCell ref="B39:C39"/>
    <mergeCell ref="B47:C47"/>
  </mergeCells>
  <printOptions horizontalCentered="1"/>
  <pageMargins left="0.7" right="0.7" top="0.5" bottom="0.5" header="0.3" footer="0.3"/>
  <pageSetup scale="99" fitToHeight="0" orientation="portrait" r:id="rId3"/>
  <headerFooter>
    <oddHeade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21"/>
  <sheetViews>
    <sheetView showGridLines="0" topLeftCell="A67" zoomScale="145" zoomScaleNormal="145" workbookViewId="0">
      <selection activeCell="G89" sqref="G89"/>
    </sheetView>
  </sheetViews>
  <sheetFormatPr defaultRowHeight="14.4" x14ac:dyDescent="0.3"/>
  <cols>
    <col min="1" max="1" width="13.33203125" customWidth="1"/>
    <col min="2" max="2" width="22.33203125" customWidth="1"/>
    <col min="3" max="3" width="16.44140625" customWidth="1"/>
    <col min="4" max="4" width="16" customWidth="1"/>
    <col min="5" max="5" width="16.88671875" customWidth="1"/>
    <col min="6" max="6" width="16.109375" customWidth="1"/>
    <col min="7" max="7" width="18.5546875" customWidth="1"/>
  </cols>
  <sheetData>
    <row r="1" spans="1:9" x14ac:dyDescent="0.3">
      <c r="A1" s="62" t="s">
        <v>149</v>
      </c>
      <c r="B1" s="304">
        <f>'Unit Information'!C1</f>
        <v>0</v>
      </c>
      <c r="C1" s="305"/>
      <c r="F1" s="63" t="s">
        <v>150</v>
      </c>
      <c r="G1" s="68">
        <f>'Unit Information'!I1</f>
        <v>0</v>
      </c>
    </row>
    <row r="2" spans="1:9" ht="5.4" customHeight="1" x14ac:dyDescent="0.3">
      <c r="A2" s="318"/>
      <c r="B2" s="318"/>
      <c r="C2" s="319"/>
      <c r="D2" s="319"/>
      <c r="E2" s="319"/>
      <c r="F2" s="319"/>
      <c r="G2" s="319"/>
    </row>
    <row r="3" spans="1:9" ht="17.399999999999999" x14ac:dyDescent="0.3">
      <c r="A3" s="310" t="s">
        <v>58</v>
      </c>
      <c r="B3" s="310"/>
      <c r="C3" s="310"/>
      <c r="D3" s="310"/>
      <c r="E3" s="310"/>
      <c r="F3" s="310"/>
      <c r="G3" s="310"/>
    </row>
    <row r="4" spans="1:9" ht="12" customHeight="1" x14ac:dyDescent="0.3">
      <c r="A4" s="326" t="s">
        <v>1</v>
      </c>
      <c r="B4" s="326"/>
      <c r="C4" s="326"/>
      <c r="D4" s="326"/>
      <c r="E4" s="326"/>
      <c r="F4" s="326"/>
      <c r="G4" s="326"/>
    </row>
    <row r="5" spans="1:9" ht="54" customHeight="1" x14ac:dyDescent="0.3">
      <c r="A5" s="324"/>
      <c r="B5" s="325"/>
      <c r="C5" s="67" t="s">
        <v>59</v>
      </c>
      <c r="D5" s="67" t="s">
        <v>60</v>
      </c>
      <c r="E5" s="67" t="s">
        <v>215</v>
      </c>
      <c r="F5" s="67" t="s">
        <v>61</v>
      </c>
      <c r="G5" s="67" t="s">
        <v>62</v>
      </c>
    </row>
    <row r="6" spans="1:9" ht="15.6" x14ac:dyDescent="0.3">
      <c r="A6" s="330" t="s">
        <v>63</v>
      </c>
      <c r="B6" s="331"/>
      <c r="C6" s="7">
        <v>0</v>
      </c>
      <c r="D6" s="26"/>
      <c r="E6" s="26"/>
      <c r="F6" s="27">
        <f>C6</f>
        <v>0</v>
      </c>
      <c r="G6" s="26"/>
      <c r="I6" s="167"/>
    </row>
    <row r="7" spans="1:9" ht="15.6" x14ac:dyDescent="0.3">
      <c r="A7" s="28" t="s">
        <v>64</v>
      </c>
      <c r="C7" s="7">
        <v>0</v>
      </c>
      <c r="D7" s="7">
        <v>0</v>
      </c>
      <c r="E7" s="7">
        <v>0</v>
      </c>
      <c r="F7" s="7">
        <v>0</v>
      </c>
      <c r="G7" s="26"/>
      <c r="I7" s="167"/>
    </row>
    <row r="8" spans="1:9" ht="15.6" x14ac:dyDescent="0.3">
      <c r="A8" s="28" t="s">
        <v>65</v>
      </c>
      <c r="C8" s="8">
        <v>0</v>
      </c>
      <c r="D8" s="14"/>
      <c r="E8" s="14"/>
      <c r="F8" s="27">
        <f>C8</f>
        <v>0</v>
      </c>
      <c r="G8" s="14"/>
      <c r="I8" s="167"/>
    </row>
    <row r="9" spans="1:9" ht="15.6" x14ac:dyDescent="0.3">
      <c r="A9" s="28" t="s">
        <v>66</v>
      </c>
      <c r="C9" s="8">
        <v>0</v>
      </c>
      <c r="D9" s="8">
        <v>0</v>
      </c>
      <c r="E9" s="8">
        <v>0</v>
      </c>
      <c r="F9" s="8">
        <v>0</v>
      </c>
      <c r="G9" s="12">
        <f t="shared" ref="G9:G10" si="0">E9</f>
        <v>0</v>
      </c>
      <c r="I9" s="167"/>
    </row>
    <row r="10" spans="1:9" ht="15.6" x14ac:dyDescent="0.3">
      <c r="A10" s="28" t="s">
        <v>67</v>
      </c>
      <c r="C10" s="8">
        <v>0</v>
      </c>
      <c r="D10" s="8">
        <v>0</v>
      </c>
      <c r="E10" s="8">
        <v>0</v>
      </c>
      <c r="F10" s="8">
        <v>0</v>
      </c>
      <c r="G10" s="12">
        <f t="shared" si="0"/>
        <v>0</v>
      </c>
      <c r="I10" s="167"/>
    </row>
    <row r="11" spans="1:9" ht="15.6" x14ac:dyDescent="0.3">
      <c r="A11" s="28" t="s">
        <v>68</v>
      </c>
      <c r="C11" s="8">
        <v>0</v>
      </c>
      <c r="D11" s="30"/>
      <c r="E11" s="30"/>
      <c r="F11" s="27">
        <f>C11</f>
        <v>0</v>
      </c>
      <c r="G11" s="13"/>
      <c r="I11" s="167"/>
    </row>
    <row r="12" spans="1:9" ht="15.6" x14ac:dyDescent="0.3">
      <c r="A12" s="28" t="s">
        <v>69</v>
      </c>
      <c r="C12" s="8">
        <v>0</v>
      </c>
      <c r="D12" s="8">
        <v>0</v>
      </c>
      <c r="E12" s="8">
        <v>0</v>
      </c>
      <c r="F12" s="8">
        <v>0</v>
      </c>
      <c r="G12" s="12">
        <f t="shared" ref="G12:G25" si="1">E12</f>
        <v>0</v>
      </c>
      <c r="I12" s="167"/>
    </row>
    <row r="13" spans="1:9" ht="15.6" x14ac:dyDescent="0.3">
      <c r="A13" s="28" t="s">
        <v>70</v>
      </c>
      <c r="C13" s="8">
        <v>0</v>
      </c>
      <c r="D13" s="8">
        <v>0</v>
      </c>
      <c r="E13" s="8">
        <v>0</v>
      </c>
      <c r="F13" s="8">
        <v>0</v>
      </c>
      <c r="G13" s="12">
        <f t="shared" si="1"/>
        <v>0</v>
      </c>
      <c r="I13" s="167"/>
    </row>
    <row r="14" spans="1:9" ht="15.6" x14ac:dyDescent="0.3">
      <c r="A14" s="28" t="s">
        <v>71</v>
      </c>
      <c r="C14" s="8">
        <v>0</v>
      </c>
      <c r="D14" s="8">
        <v>0</v>
      </c>
      <c r="E14" s="8">
        <v>0</v>
      </c>
      <c r="F14" s="8">
        <v>0</v>
      </c>
      <c r="G14" s="12">
        <f t="shared" si="1"/>
        <v>0</v>
      </c>
      <c r="I14" s="167"/>
    </row>
    <row r="15" spans="1:9" ht="15.6" x14ac:dyDescent="0.3">
      <c r="A15" s="28" t="s">
        <v>72</v>
      </c>
      <c r="C15" s="8">
        <v>0</v>
      </c>
      <c r="D15" s="8">
        <v>0</v>
      </c>
      <c r="E15" s="8">
        <v>0</v>
      </c>
      <c r="F15" s="8">
        <v>0</v>
      </c>
      <c r="G15" s="12">
        <f t="shared" si="1"/>
        <v>0</v>
      </c>
      <c r="I15" s="167"/>
    </row>
    <row r="16" spans="1:9" ht="15.6" x14ac:dyDescent="0.3">
      <c r="A16" s="28" t="s">
        <v>205</v>
      </c>
      <c r="C16" s="8">
        <v>0</v>
      </c>
      <c r="D16" s="8">
        <v>0</v>
      </c>
      <c r="E16" s="8">
        <v>0</v>
      </c>
      <c r="F16" s="8">
        <v>0</v>
      </c>
      <c r="G16" s="12">
        <f t="shared" si="1"/>
        <v>0</v>
      </c>
      <c r="I16" s="167"/>
    </row>
    <row r="17" spans="1:9" ht="15.6" x14ac:dyDescent="0.3">
      <c r="A17" s="28" t="s">
        <v>206</v>
      </c>
      <c r="C17" s="8">
        <v>0</v>
      </c>
      <c r="D17" s="8">
        <v>0</v>
      </c>
      <c r="E17" s="8">
        <v>0</v>
      </c>
      <c r="F17" s="8">
        <v>0</v>
      </c>
      <c r="G17" s="12">
        <f t="shared" si="1"/>
        <v>0</v>
      </c>
      <c r="I17" s="168"/>
    </row>
    <row r="18" spans="1:9" ht="15.6" x14ac:dyDescent="0.3">
      <c r="A18" s="28" t="s">
        <v>118</v>
      </c>
      <c r="C18" s="8">
        <v>0</v>
      </c>
      <c r="D18" s="8">
        <v>0</v>
      </c>
      <c r="E18" s="8">
        <v>0</v>
      </c>
      <c r="F18" s="8">
        <v>0</v>
      </c>
      <c r="G18" s="12">
        <f t="shared" si="1"/>
        <v>0</v>
      </c>
      <c r="I18" s="167"/>
    </row>
    <row r="19" spans="1:9" ht="15.6" x14ac:dyDescent="0.3">
      <c r="A19" s="332" t="s">
        <v>119</v>
      </c>
      <c r="B19" s="325"/>
      <c r="C19" s="8">
        <v>0</v>
      </c>
      <c r="D19" s="8">
        <v>0</v>
      </c>
      <c r="E19" s="8">
        <v>0</v>
      </c>
      <c r="F19" s="8">
        <v>0</v>
      </c>
      <c r="G19" s="12">
        <f t="shared" si="1"/>
        <v>0</v>
      </c>
      <c r="I19" s="167"/>
    </row>
    <row r="20" spans="1:9" ht="15.6" x14ac:dyDescent="0.3">
      <c r="A20" s="28" t="s">
        <v>73</v>
      </c>
      <c r="C20" s="8">
        <v>0</v>
      </c>
      <c r="D20" s="8">
        <v>0</v>
      </c>
      <c r="E20" s="8">
        <v>0</v>
      </c>
      <c r="F20" s="8">
        <v>0</v>
      </c>
      <c r="G20" s="12">
        <f t="shared" si="1"/>
        <v>0</v>
      </c>
      <c r="I20" s="167"/>
    </row>
    <row r="21" spans="1:9" ht="15.6" x14ac:dyDescent="0.3">
      <c r="A21" s="28" t="s">
        <v>74</v>
      </c>
      <c r="C21" s="8">
        <v>0</v>
      </c>
      <c r="D21" s="8">
        <v>0</v>
      </c>
      <c r="E21" s="8">
        <v>0</v>
      </c>
      <c r="F21" s="8">
        <v>0</v>
      </c>
      <c r="G21" s="12">
        <f t="shared" si="1"/>
        <v>0</v>
      </c>
      <c r="I21" s="167"/>
    </row>
    <row r="22" spans="1:9" ht="15.6" x14ac:dyDescent="0.3">
      <c r="A22" s="28" t="s">
        <v>207</v>
      </c>
      <c r="C22" s="8">
        <v>0</v>
      </c>
      <c r="D22" s="8">
        <v>0</v>
      </c>
      <c r="E22" s="8">
        <v>0</v>
      </c>
      <c r="F22" s="8">
        <v>0</v>
      </c>
      <c r="G22" s="12">
        <f t="shared" si="1"/>
        <v>0</v>
      </c>
      <c r="I22" s="167"/>
    </row>
    <row r="23" spans="1:9" ht="15.6" x14ac:dyDescent="0.3">
      <c r="A23" s="28" t="s">
        <v>75</v>
      </c>
      <c r="C23" s="8">
        <v>0</v>
      </c>
      <c r="D23" s="8">
        <v>0</v>
      </c>
      <c r="E23" s="8">
        <v>0</v>
      </c>
      <c r="F23" s="8">
        <v>0</v>
      </c>
      <c r="G23" s="12">
        <f t="shared" si="1"/>
        <v>0</v>
      </c>
      <c r="I23" s="167"/>
    </row>
    <row r="24" spans="1:9" ht="15.6" x14ac:dyDescent="0.3">
      <c r="A24" s="28" t="s">
        <v>76</v>
      </c>
      <c r="C24" s="8">
        <v>0</v>
      </c>
      <c r="D24" s="8">
        <v>0</v>
      </c>
      <c r="E24" s="8">
        <v>0</v>
      </c>
      <c r="F24" s="8">
        <v>0</v>
      </c>
      <c r="G24" s="12">
        <f t="shared" si="1"/>
        <v>0</v>
      </c>
      <c r="I24" s="167"/>
    </row>
    <row r="25" spans="1:9" ht="15.6" x14ac:dyDescent="0.3">
      <c r="A25" s="28" t="s">
        <v>77</v>
      </c>
      <c r="C25" s="8">
        <v>0</v>
      </c>
      <c r="D25" s="8">
        <v>0</v>
      </c>
      <c r="E25" s="8">
        <v>0</v>
      </c>
      <c r="F25" s="8">
        <v>0</v>
      </c>
      <c r="G25" s="12">
        <f t="shared" si="1"/>
        <v>0</v>
      </c>
      <c r="I25" s="167"/>
    </row>
    <row r="26" spans="1:9" ht="15.6" x14ac:dyDescent="0.3">
      <c r="A26" s="332" t="s">
        <v>78</v>
      </c>
      <c r="B26" s="325"/>
      <c r="C26" s="8">
        <v>0</v>
      </c>
      <c r="D26" s="13"/>
      <c r="E26" s="13"/>
      <c r="F26" s="29">
        <f>C26</f>
        <v>0</v>
      </c>
      <c r="G26" s="13"/>
      <c r="I26" s="167"/>
    </row>
    <row r="27" spans="1:9" ht="15.6" x14ac:dyDescent="0.3">
      <c r="A27" s="327" t="s">
        <v>228</v>
      </c>
      <c r="B27" s="328"/>
      <c r="C27" s="8">
        <v>0</v>
      </c>
      <c r="D27" s="13"/>
      <c r="E27" s="13"/>
      <c r="F27" s="29">
        <f>C27</f>
        <v>0</v>
      </c>
      <c r="G27" s="13"/>
      <c r="I27" s="169"/>
    </row>
    <row r="28" spans="1:9" ht="15.6" x14ac:dyDescent="0.3">
      <c r="A28" s="28" t="s">
        <v>120</v>
      </c>
      <c r="C28" s="8">
        <v>0</v>
      </c>
      <c r="D28" s="8">
        <v>0</v>
      </c>
      <c r="E28" s="8">
        <v>0</v>
      </c>
      <c r="F28" s="8">
        <v>0</v>
      </c>
      <c r="G28" s="12">
        <f t="shared" ref="G28:G30" si="2">E28</f>
        <v>0</v>
      </c>
      <c r="I28" s="169"/>
    </row>
    <row r="29" spans="1:9" ht="15.6" x14ac:dyDescent="0.3">
      <c r="A29" s="332" t="s">
        <v>79</v>
      </c>
      <c r="B29" s="325"/>
      <c r="C29" s="8">
        <v>0</v>
      </c>
      <c r="D29" s="8">
        <v>0</v>
      </c>
      <c r="E29" s="8">
        <v>0</v>
      </c>
      <c r="F29" s="8">
        <v>0</v>
      </c>
      <c r="G29" s="12">
        <f t="shared" si="2"/>
        <v>0</v>
      </c>
      <c r="I29" s="169"/>
    </row>
    <row r="30" spans="1:9" ht="16.2" thickBot="1" x14ac:dyDescent="0.35">
      <c r="A30" s="28" t="s">
        <v>80</v>
      </c>
      <c r="C30" s="8">
        <v>0</v>
      </c>
      <c r="D30" s="8">
        <v>0</v>
      </c>
      <c r="E30" s="8">
        <v>0</v>
      </c>
      <c r="F30" s="8">
        <v>0</v>
      </c>
      <c r="G30" s="12">
        <f t="shared" si="2"/>
        <v>0</v>
      </c>
      <c r="I30" s="170"/>
    </row>
    <row r="31" spans="1:9" ht="15.6" x14ac:dyDescent="0.3">
      <c r="A31" s="35" t="s">
        <v>81</v>
      </c>
      <c r="B31" s="64"/>
      <c r="C31" s="6">
        <v>0</v>
      </c>
      <c r="D31" s="8">
        <v>0</v>
      </c>
      <c r="E31" s="8">
        <v>0</v>
      </c>
      <c r="F31" s="8">
        <v>0</v>
      </c>
      <c r="G31" s="13"/>
      <c r="I31" s="170"/>
    </row>
    <row r="32" spans="1:9" ht="15.6" x14ac:dyDescent="0.3">
      <c r="A32" s="36" t="s">
        <v>82</v>
      </c>
      <c r="B32" s="65"/>
      <c r="C32" s="6">
        <v>0</v>
      </c>
      <c r="D32" s="8">
        <v>0</v>
      </c>
      <c r="E32" s="8">
        <v>0</v>
      </c>
      <c r="F32" s="8">
        <v>0</v>
      </c>
      <c r="G32" s="13"/>
      <c r="I32" s="170"/>
    </row>
    <row r="33" spans="1:9" ht="15.6" x14ac:dyDescent="0.3">
      <c r="A33" s="36" t="s">
        <v>83</v>
      </c>
      <c r="B33" s="65"/>
      <c r="C33" s="6">
        <v>0</v>
      </c>
      <c r="D33" s="8">
        <v>0</v>
      </c>
      <c r="E33" s="8">
        <v>0</v>
      </c>
      <c r="F33" s="8">
        <v>0</v>
      </c>
      <c r="G33" s="13"/>
      <c r="I33" s="170"/>
    </row>
    <row r="34" spans="1:9" ht="15.6" x14ac:dyDescent="0.3">
      <c r="A34" s="36" t="s">
        <v>84</v>
      </c>
      <c r="B34" s="65"/>
      <c r="C34" s="6">
        <v>0</v>
      </c>
      <c r="D34" s="8">
        <v>0</v>
      </c>
      <c r="E34" s="8">
        <v>0</v>
      </c>
      <c r="F34" s="8">
        <v>0</v>
      </c>
      <c r="G34" s="13"/>
      <c r="I34" s="170"/>
    </row>
    <row r="35" spans="1:9" ht="15.6" x14ac:dyDescent="0.3">
      <c r="A35" s="36" t="s">
        <v>85</v>
      </c>
      <c r="B35" s="65"/>
      <c r="C35" s="6">
        <v>0</v>
      </c>
      <c r="D35" s="8">
        <v>0</v>
      </c>
      <c r="E35" s="8">
        <v>0</v>
      </c>
      <c r="F35" s="8">
        <v>0</v>
      </c>
      <c r="G35" s="13"/>
      <c r="I35" s="170"/>
    </row>
    <row r="36" spans="1:9" ht="15.6" x14ac:dyDescent="0.3">
      <c r="A36" s="36" t="s">
        <v>86</v>
      </c>
      <c r="B36" s="65"/>
      <c r="C36" s="6">
        <v>0</v>
      </c>
      <c r="D36" s="8">
        <v>0</v>
      </c>
      <c r="E36" s="8">
        <v>0</v>
      </c>
      <c r="F36" s="8">
        <v>0</v>
      </c>
      <c r="G36" s="13"/>
      <c r="I36" s="170"/>
    </row>
    <row r="37" spans="1:9" ht="16.2" thickBot="1" x14ac:dyDescent="0.35">
      <c r="A37" s="37" t="s">
        <v>87</v>
      </c>
      <c r="B37" s="66"/>
      <c r="C37" s="6">
        <v>0</v>
      </c>
      <c r="D37" s="8">
        <v>0</v>
      </c>
      <c r="E37" s="8">
        <v>0</v>
      </c>
      <c r="F37" s="8">
        <v>0</v>
      </c>
      <c r="G37" s="13"/>
      <c r="I37" s="169"/>
    </row>
    <row r="38" spans="1:9" ht="15.6" x14ac:dyDescent="0.3">
      <c r="A38" s="28" t="s">
        <v>208</v>
      </c>
      <c r="C38" s="8">
        <v>0</v>
      </c>
      <c r="D38" s="8">
        <v>0</v>
      </c>
      <c r="E38" s="8">
        <v>0</v>
      </c>
      <c r="F38" s="8">
        <v>0</v>
      </c>
      <c r="G38" s="12">
        <f>E38</f>
        <v>0</v>
      </c>
      <c r="I38" s="169"/>
    </row>
    <row r="39" spans="1:9" ht="15.6" x14ac:dyDescent="0.3">
      <c r="A39" s="28" t="s">
        <v>88</v>
      </c>
      <c r="C39" s="8">
        <v>0</v>
      </c>
      <c r="D39" s="13"/>
      <c r="E39" s="13"/>
      <c r="F39" s="29">
        <f>C39</f>
        <v>0</v>
      </c>
      <c r="G39" s="13"/>
      <c r="I39" s="168"/>
    </row>
    <row r="40" spans="1:9" ht="15.6" x14ac:dyDescent="0.3">
      <c r="A40" s="28" t="s">
        <v>89</v>
      </c>
      <c r="C40" s="8">
        <v>0</v>
      </c>
      <c r="D40" s="13"/>
      <c r="E40" s="13"/>
      <c r="F40" s="29">
        <f t="shared" ref="F40:F49" si="3">C40</f>
        <v>0</v>
      </c>
      <c r="G40" s="13"/>
      <c r="I40" s="167"/>
    </row>
    <row r="41" spans="1:9" ht="15.6" x14ac:dyDescent="0.3">
      <c r="A41" s="332" t="s">
        <v>209</v>
      </c>
      <c r="B41" s="325"/>
      <c r="C41" s="8">
        <v>0</v>
      </c>
      <c r="D41" s="13"/>
      <c r="E41" s="13"/>
      <c r="F41" s="29">
        <f t="shared" si="3"/>
        <v>0</v>
      </c>
      <c r="G41" s="13"/>
      <c r="I41" s="167"/>
    </row>
    <row r="42" spans="1:9" ht="15.6" x14ac:dyDescent="0.3">
      <c r="A42" s="28" t="s">
        <v>90</v>
      </c>
      <c r="C42" s="8">
        <v>0</v>
      </c>
      <c r="D42" s="13"/>
      <c r="E42" s="13"/>
      <c r="F42" s="29">
        <f t="shared" si="3"/>
        <v>0</v>
      </c>
      <c r="G42" s="13"/>
      <c r="I42" s="167"/>
    </row>
    <row r="43" spans="1:9" ht="15.6" x14ac:dyDescent="0.3">
      <c r="A43" s="28" t="s">
        <v>210</v>
      </c>
      <c r="C43" s="8">
        <v>0</v>
      </c>
      <c r="D43" s="13"/>
      <c r="E43" s="13"/>
      <c r="F43" s="29">
        <f t="shared" si="3"/>
        <v>0</v>
      </c>
      <c r="G43" s="13"/>
      <c r="I43" s="167"/>
    </row>
    <row r="44" spans="1:9" ht="15.6" x14ac:dyDescent="0.3">
      <c r="A44" s="246" t="s">
        <v>406</v>
      </c>
      <c r="C44" s="8">
        <v>0</v>
      </c>
      <c r="D44" s="13"/>
      <c r="E44" s="13"/>
      <c r="F44" s="29">
        <f t="shared" si="3"/>
        <v>0</v>
      </c>
      <c r="G44" s="13"/>
      <c r="I44" s="167"/>
    </row>
    <row r="45" spans="1:9" ht="15.6" x14ac:dyDescent="0.3">
      <c r="A45" s="28" t="s">
        <v>91</v>
      </c>
      <c r="C45" s="8">
        <v>0</v>
      </c>
      <c r="D45" s="13"/>
      <c r="E45" s="13"/>
      <c r="F45" s="29">
        <f t="shared" si="3"/>
        <v>0</v>
      </c>
      <c r="G45" s="13"/>
      <c r="I45" s="167"/>
    </row>
    <row r="46" spans="1:9" ht="15.6" x14ac:dyDescent="0.3">
      <c r="A46" s="28" t="s">
        <v>92</v>
      </c>
      <c r="C46" s="8">
        <v>0</v>
      </c>
      <c r="D46" s="13"/>
      <c r="E46" s="13"/>
      <c r="F46" s="29">
        <f t="shared" si="3"/>
        <v>0</v>
      </c>
      <c r="G46" s="13"/>
      <c r="I46" s="167"/>
    </row>
    <row r="47" spans="1:9" ht="15.6" x14ac:dyDescent="0.3">
      <c r="A47" s="128" t="s">
        <v>211</v>
      </c>
      <c r="C47" s="8">
        <v>0</v>
      </c>
      <c r="D47" s="13"/>
      <c r="E47" s="13"/>
      <c r="F47" s="29">
        <f t="shared" si="3"/>
        <v>0</v>
      </c>
      <c r="G47" s="13"/>
      <c r="I47" s="167"/>
    </row>
    <row r="48" spans="1:9" ht="15.6" x14ac:dyDescent="0.3">
      <c r="A48" s="135" t="s">
        <v>229</v>
      </c>
      <c r="C48" s="8">
        <v>0</v>
      </c>
      <c r="D48" s="13"/>
      <c r="E48" s="13"/>
      <c r="F48" s="29">
        <f t="shared" si="3"/>
        <v>0</v>
      </c>
      <c r="G48" s="13"/>
      <c r="I48" s="167"/>
    </row>
    <row r="49" spans="1:9" ht="15.6" x14ac:dyDescent="0.3">
      <c r="A49" s="135" t="s">
        <v>230</v>
      </c>
      <c r="C49" s="8">
        <v>0</v>
      </c>
      <c r="D49" s="13"/>
      <c r="E49" s="13"/>
      <c r="F49" s="29">
        <f t="shared" si="3"/>
        <v>0</v>
      </c>
      <c r="G49" s="13"/>
      <c r="I49" s="167"/>
    </row>
    <row r="50" spans="1:9" ht="15.6" x14ac:dyDescent="0.3">
      <c r="A50" s="320" t="s">
        <v>93</v>
      </c>
      <c r="B50" s="321"/>
      <c r="C50" s="8">
        <v>0</v>
      </c>
      <c r="D50" s="8">
        <v>0</v>
      </c>
      <c r="E50" s="8">
        <v>0</v>
      </c>
      <c r="F50" s="8">
        <v>0</v>
      </c>
      <c r="G50" s="12">
        <f t="shared" ref="G50:G51" si="4">E50</f>
        <v>0</v>
      </c>
      <c r="I50" s="167"/>
    </row>
    <row r="51" spans="1:9" ht="15.6" x14ac:dyDescent="0.3">
      <c r="A51" s="320" t="s">
        <v>93</v>
      </c>
      <c r="B51" s="321"/>
      <c r="C51" s="8">
        <v>0</v>
      </c>
      <c r="D51" s="8">
        <v>0</v>
      </c>
      <c r="E51" s="8">
        <v>0</v>
      </c>
      <c r="F51" s="8">
        <v>0</v>
      </c>
      <c r="G51" s="12">
        <f t="shared" si="4"/>
        <v>0</v>
      </c>
      <c r="I51" s="167"/>
    </row>
    <row r="52" spans="1:9" ht="15.6" x14ac:dyDescent="0.3">
      <c r="A52" s="320" t="s">
        <v>93</v>
      </c>
      <c r="B52" s="321"/>
      <c r="C52" s="8">
        <v>0</v>
      </c>
      <c r="D52" s="8">
        <v>0</v>
      </c>
      <c r="E52" s="8">
        <v>0</v>
      </c>
      <c r="F52" s="8">
        <v>0</v>
      </c>
      <c r="G52" s="12">
        <f t="shared" ref="G52:G57" si="5">E52</f>
        <v>0</v>
      </c>
      <c r="I52" s="167"/>
    </row>
    <row r="53" spans="1:9" ht="15.6" x14ac:dyDescent="0.3">
      <c r="A53" s="320" t="s">
        <v>93</v>
      </c>
      <c r="B53" s="321"/>
      <c r="C53" s="8">
        <v>0</v>
      </c>
      <c r="D53" s="8">
        <v>0</v>
      </c>
      <c r="E53" s="8">
        <v>0</v>
      </c>
      <c r="F53" s="8">
        <v>0</v>
      </c>
      <c r="G53" s="12">
        <f t="shared" si="5"/>
        <v>0</v>
      </c>
      <c r="I53" s="167"/>
    </row>
    <row r="54" spans="1:9" ht="15.6" x14ac:dyDescent="0.3">
      <c r="A54" s="320" t="s">
        <v>93</v>
      </c>
      <c r="B54" s="321"/>
      <c r="C54" s="8">
        <v>0</v>
      </c>
      <c r="D54" s="8">
        <v>0</v>
      </c>
      <c r="E54" s="8">
        <v>0</v>
      </c>
      <c r="F54" s="8">
        <v>0</v>
      </c>
      <c r="G54" s="12">
        <f t="shared" si="5"/>
        <v>0</v>
      </c>
      <c r="I54" s="167"/>
    </row>
    <row r="55" spans="1:9" ht="15.6" x14ac:dyDescent="0.3">
      <c r="A55" s="320" t="s">
        <v>93</v>
      </c>
      <c r="B55" s="321"/>
      <c r="C55" s="8">
        <v>0</v>
      </c>
      <c r="D55" s="8">
        <v>0</v>
      </c>
      <c r="E55" s="8">
        <v>0</v>
      </c>
      <c r="F55" s="8">
        <v>0</v>
      </c>
      <c r="G55" s="12">
        <f t="shared" ref="G55" si="6">E55</f>
        <v>0</v>
      </c>
      <c r="I55" s="167"/>
    </row>
    <row r="56" spans="1:9" ht="15.6" x14ac:dyDescent="0.3">
      <c r="A56" s="320" t="s">
        <v>93</v>
      </c>
      <c r="B56" s="321"/>
      <c r="C56" s="8">
        <v>0</v>
      </c>
      <c r="D56" s="8">
        <v>0</v>
      </c>
      <c r="E56" s="8">
        <v>0</v>
      </c>
      <c r="F56" s="8">
        <v>0</v>
      </c>
      <c r="G56" s="12">
        <f t="shared" si="5"/>
        <v>0</v>
      </c>
      <c r="I56" s="167"/>
    </row>
    <row r="57" spans="1:9" ht="15.6" x14ac:dyDescent="0.3">
      <c r="A57" s="322" t="s">
        <v>93</v>
      </c>
      <c r="B57" s="323"/>
      <c r="C57" s="54">
        <v>0</v>
      </c>
      <c r="D57" s="9">
        <v>0</v>
      </c>
      <c r="E57" s="9">
        <v>0</v>
      </c>
      <c r="F57" s="9">
        <v>0</v>
      </c>
      <c r="G57" s="12">
        <f t="shared" si="5"/>
        <v>0</v>
      </c>
    </row>
    <row r="58" spans="1:9" ht="16.2" thickBot="1" x14ac:dyDescent="0.35">
      <c r="A58" s="15" t="s">
        <v>94</v>
      </c>
      <c r="C58" s="31">
        <f>SUM(C6:C57)</f>
        <v>0</v>
      </c>
      <c r="D58" s="31">
        <f>SUM(D6:D57)</f>
        <v>0</v>
      </c>
      <c r="E58" s="31">
        <f>SUM(E6:E57)</f>
        <v>0</v>
      </c>
      <c r="F58" s="31">
        <f>SUM(F6:F57)</f>
        <v>0</v>
      </c>
      <c r="G58" s="38">
        <f>SUM(G6:G57)</f>
        <v>0</v>
      </c>
    </row>
    <row r="59" spans="1:9" ht="16.8" thickTop="1" thickBot="1" x14ac:dyDescent="0.35">
      <c r="A59" s="15" t="s">
        <v>95</v>
      </c>
      <c r="C59" s="10">
        <v>0</v>
      </c>
      <c r="D59" s="15"/>
      <c r="E59" s="15"/>
      <c r="F59" s="32"/>
      <c r="G59" s="33"/>
    </row>
    <row r="60" spans="1:9" ht="16.2" thickTop="1" x14ac:dyDescent="0.3">
      <c r="A60" s="16" t="s">
        <v>96</v>
      </c>
      <c r="C60" s="15"/>
      <c r="D60" s="15"/>
      <c r="E60" s="15"/>
      <c r="F60" s="15"/>
      <c r="G60" s="15"/>
    </row>
    <row r="61" spans="1:9" ht="15.6" x14ac:dyDescent="0.3">
      <c r="A61" s="16" t="s">
        <v>97</v>
      </c>
      <c r="C61" s="15"/>
      <c r="D61" s="15"/>
      <c r="E61" s="15"/>
      <c r="F61" s="15"/>
      <c r="G61" s="15"/>
    </row>
    <row r="62" spans="1:9" ht="15.6" x14ac:dyDescent="0.3">
      <c r="A62" s="56"/>
      <c r="C62" s="55"/>
      <c r="D62" s="55"/>
      <c r="E62" s="55"/>
      <c r="F62" s="55"/>
      <c r="G62" s="55"/>
    </row>
    <row r="63" spans="1:9" ht="15.6" x14ac:dyDescent="0.3">
      <c r="A63" s="312" t="s">
        <v>98</v>
      </c>
      <c r="B63" s="312"/>
      <c r="C63" s="312"/>
      <c r="D63" s="312"/>
      <c r="E63" s="312"/>
      <c r="F63" s="312"/>
      <c r="G63" s="312"/>
    </row>
    <row r="64" spans="1:9" ht="15.6" x14ac:dyDescent="0.3">
      <c r="A64" s="15"/>
      <c r="C64" s="15"/>
      <c r="D64" s="15"/>
      <c r="E64" s="15"/>
      <c r="F64" s="15"/>
      <c r="G64" s="15"/>
    </row>
    <row r="65" spans="1:7" ht="54" customHeight="1" x14ac:dyDescent="0.3">
      <c r="A65" s="17"/>
      <c r="C65" s="18" t="s">
        <v>99</v>
      </c>
      <c r="D65" s="18" t="s">
        <v>60</v>
      </c>
      <c r="E65" s="67" t="s">
        <v>215</v>
      </c>
      <c r="F65" s="17"/>
      <c r="G65" s="17"/>
    </row>
    <row r="66" spans="1:7" ht="15.6" x14ac:dyDescent="0.3">
      <c r="A66" s="15"/>
      <c r="C66" s="15"/>
      <c r="D66" s="15"/>
      <c r="E66" s="15"/>
      <c r="F66" s="15"/>
      <c r="G66" s="15"/>
    </row>
    <row r="67" spans="1:7" ht="15.6" x14ac:dyDescent="0.3">
      <c r="A67" s="15" t="s">
        <v>100</v>
      </c>
      <c r="C67" s="19">
        <f>C58</f>
        <v>0</v>
      </c>
      <c r="D67" s="19">
        <f>D58</f>
        <v>0</v>
      </c>
      <c r="E67" s="19">
        <f>E58</f>
        <v>0</v>
      </c>
      <c r="F67" s="15"/>
      <c r="G67" s="15"/>
    </row>
    <row r="68" spans="1:7" ht="15.6" x14ac:dyDescent="0.3">
      <c r="A68" s="15"/>
      <c r="C68" s="15"/>
      <c r="D68" s="15"/>
      <c r="E68" s="15"/>
      <c r="F68" s="15"/>
      <c r="G68" s="15"/>
    </row>
    <row r="69" spans="1:7" ht="15.6" x14ac:dyDescent="0.3">
      <c r="A69" s="333" t="s">
        <v>101</v>
      </c>
      <c r="B69" s="333"/>
      <c r="C69" s="333"/>
      <c r="D69" s="15"/>
      <c r="E69" s="15"/>
      <c r="F69" s="15"/>
      <c r="G69" s="15"/>
    </row>
    <row r="70" spans="1:7" ht="15.6" x14ac:dyDescent="0.3">
      <c r="A70" s="329" t="s">
        <v>102</v>
      </c>
      <c r="B70" s="329"/>
      <c r="C70" s="329"/>
      <c r="D70" s="53">
        <v>0</v>
      </c>
      <c r="E70" s="53">
        <v>0</v>
      </c>
      <c r="F70" s="15"/>
      <c r="G70" s="15"/>
    </row>
    <row r="71" spans="1:7" ht="15.6" x14ac:dyDescent="0.3">
      <c r="A71" s="329" t="s">
        <v>103</v>
      </c>
      <c r="B71" s="329"/>
      <c r="C71" s="329"/>
      <c r="D71" s="53">
        <v>0</v>
      </c>
      <c r="E71" s="53">
        <v>0</v>
      </c>
      <c r="F71" s="15"/>
      <c r="G71" s="15"/>
    </row>
    <row r="72" spans="1:7" ht="15.6" x14ac:dyDescent="0.3">
      <c r="A72" s="329" t="s">
        <v>104</v>
      </c>
      <c r="B72" s="329"/>
      <c r="C72" s="329"/>
      <c r="D72" s="53">
        <v>0</v>
      </c>
      <c r="E72" s="53">
        <v>0</v>
      </c>
      <c r="F72" s="15"/>
      <c r="G72" s="15"/>
    </row>
    <row r="73" spans="1:7" ht="15.6" x14ac:dyDescent="0.3">
      <c r="A73" s="334" t="s">
        <v>105</v>
      </c>
      <c r="B73" s="334"/>
      <c r="C73" s="334"/>
      <c r="D73" s="15"/>
      <c r="E73" s="15"/>
      <c r="F73" s="15"/>
      <c r="G73" s="15"/>
    </row>
    <row r="74" spans="1:7" ht="15.6" x14ac:dyDescent="0.3">
      <c r="A74" s="329" t="s">
        <v>106</v>
      </c>
      <c r="B74" s="329"/>
      <c r="C74" s="329"/>
      <c r="D74" s="103">
        <v>0</v>
      </c>
      <c r="E74" s="103">
        <v>0</v>
      </c>
      <c r="F74" s="15"/>
      <c r="G74" s="15"/>
    </row>
    <row r="75" spans="1:7" ht="15.6" x14ac:dyDescent="0.3">
      <c r="A75" s="20" t="s">
        <v>107</v>
      </c>
      <c r="C75" s="20"/>
      <c r="D75" s="242">
        <v>0</v>
      </c>
      <c r="E75" s="242">
        <f>A121</f>
        <v>0</v>
      </c>
      <c r="F75" s="15"/>
      <c r="G75" s="15"/>
    </row>
    <row r="76" spans="1:7" ht="15.6" x14ac:dyDescent="0.3">
      <c r="A76" s="20" t="s">
        <v>108</v>
      </c>
      <c r="C76" s="20"/>
      <c r="D76" s="242">
        <f>A113</f>
        <v>0</v>
      </c>
      <c r="E76" s="242">
        <f>A105</f>
        <v>0</v>
      </c>
      <c r="F76" s="15"/>
      <c r="G76" s="15"/>
    </row>
    <row r="77" spans="1:7" ht="15.6" x14ac:dyDescent="0.3">
      <c r="A77" s="15"/>
      <c r="C77" s="15"/>
      <c r="D77" s="15"/>
      <c r="E77" s="15"/>
      <c r="F77" s="15"/>
      <c r="G77" s="15"/>
    </row>
    <row r="78" spans="1:7" ht="15.6" x14ac:dyDescent="0.3">
      <c r="A78" s="333" t="s">
        <v>109</v>
      </c>
      <c r="B78" s="333"/>
      <c r="C78" s="333"/>
      <c r="D78" s="19">
        <f>D67+SUM(D68:D76)</f>
        <v>0</v>
      </c>
      <c r="E78" s="57">
        <f>E67+SUM(E68:E76)</f>
        <v>0</v>
      </c>
      <c r="F78" s="15"/>
      <c r="G78" s="15"/>
    </row>
    <row r="79" spans="1:7" ht="15.6" x14ac:dyDescent="0.3">
      <c r="A79" s="15"/>
      <c r="C79" s="15"/>
      <c r="D79" s="15"/>
      <c r="E79" s="15"/>
      <c r="F79" s="15"/>
      <c r="G79" s="15"/>
    </row>
    <row r="80" spans="1:7" ht="15.6" x14ac:dyDescent="0.3">
      <c r="A80" s="15" t="s">
        <v>114</v>
      </c>
      <c r="C80" s="15"/>
      <c r="D80" s="182">
        <v>1</v>
      </c>
      <c r="E80" s="182">
        <v>1</v>
      </c>
      <c r="F80" s="15"/>
      <c r="G80" s="15"/>
    </row>
    <row r="81" spans="1:16" ht="15.6" x14ac:dyDescent="0.3">
      <c r="F81" s="15"/>
      <c r="G81" s="15"/>
    </row>
    <row r="82" spans="1:16" ht="15.6" x14ac:dyDescent="0.3">
      <c r="A82" s="15" t="s">
        <v>113</v>
      </c>
      <c r="C82" s="15"/>
      <c r="D82" s="19">
        <f>D78*D80</f>
        <v>0</v>
      </c>
      <c r="E82" s="19">
        <f>E78*E80</f>
        <v>0</v>
      </c>
      <c r="F82" s="15"/>
      <c r="G82" s="15"/>
    </row>
    <row r="83" spans="1:16" ht="15.6" x14ac:dyDescent="0.3">
      <c r="A83" s="15"/>
      <c r="C83" s="15"/>
      <c r="D83" s="15"/>
      <c r="E83" s="15"/>
      <c r="F83" s="22"/>
      <c r="G83" s="15"/>
    </row>
    <row r="84" spans="1:16" ht="15.6" x14ac:dyDescent="0.3">
      <c r="A84" s="333" t="s">
        <v>110</v>
      </c>
      <c r="B84" s="333"/>
      <c r="C84" s="333"/>
      <c r="D84" s="15"/>
      <c r="E84" s="15"/>
      <c r="F84" s="15"/>
      <c r="G84" s="15"/>
    </row>
    <row r="85" spans="1:16" ht="15.6" x14ac:dyDescent="0.3">
      <c r="A85" s="329" t="s">
        <v>111</v>
      </c>
      <c r="B85" s="329"/>
      <c r="C85" s="329"/>
      <c r="D85" s="15"/>
      <c r="E85" s="15"/>
      <c r="F85" s="15"/>
      <c r="G85" s="15"/>
    </row>
    <row r="86" spans="1:16" ht="15.6" x14ac:dyDescent="0.3">
      <c r="A86" s="21" t="s">
        <v>112</v>
      </c>
      <c r="C86" s="20"/>
      <c r="D86" s="25"/>
      <c r="E86" s="11">
        <v>1</v>
      </c>
      <c r="F86" s="15"/>
      <c r="G86" s="15"/>
    </row>
    <row r="87" spans="1:16" ht="15.6" x14ac:dyDescent="0.3">
      <c r="A87" s="15"/>
      <c r="C87" s="15"/>
      <c r="D87" s="15"/>
      <c r="E87" s="15"/>
      <c r="F87" s="15"/>
      <c r="G87" s="15"/>
    </row>
    <row r="88" spans="1:16" ht="15.6" x14ac:dyDescent="0.3">
      <c r="A88" s="15" t="s">
        <v>115</v>
      </c>
      <c r="C88" s="15"/>
      <c r="D88" s="19">
        <f>D82</f>
        <v>0</v>
      </c>
      <c r="E88" s="19">
        <f>E82*E86</f>
        <v>0</v>
      </c>
      <c r="F88" s="15"/>
      <c r="G88" s="15"/>
    </row>
    <row r="89" spans="1:16" ht="15.6" x14ac:dyDescent="0.3">
      <c r="A89" s="15"/>
      <c r="C89" s="15"/>
      <c r="D89" s="15"/>
      <c r="E89" s="15"/>
      <c r="F89" s="15"/>
      <c r="G89" s="15"/>
    </row>
    <row r="90" spans="1:16" ht="15.6" x14ac:dyDescent="0.3">
      <c r="A90" s="15" t="s">
        <v>116</v>
      </c>
      <c r="C90" s="15"/>
      <c r="D90" s="102">
        <v>0.04</v>
      </c>
      <c r="E90" s="102">
        <v>0.09</v>
      </c>
      <c r="F90" s="15"/>
      <c r="G90" s="15"/>
    </row>
    <row r="91" spans="1:16" ht="15.6" x14ac:dyDescent="0.3">
      <c r="A91" s="15"/>
      <c r="C91" s="15"/>
      <c r="D91" s="15"/>
      <c r="E91" s="15"/>
      <c r="F91" s="15"/>
      <c r="G91" s="15"/>
    </row>
    <row r="92" spans="1:16" ht="15.6" x14ac:dyDescent="0.3">
      <c r="A92" s="23" t="s">
        <v>254</v>
      </c>
      <c r="C92" s="23"/>
      <c r="D92" s="24">
        <f>D88*D90</f>
        <v>0</v>
      </c>
      <c r="E92" s="24">
        <f>E88*E90</f>
        <v>0</v>
      </c>
      <c r="F92" s="15"/>
      <c r="G92" s="15"/>
    </row>
    <row r="93" spans="1:16" ht="15.6" x14ac:dyDescent="0.3">
      <c r="A93" s="58"/>
      <c r="C93" s="58"/>
      <c r="D93" s="24"/>
      <c r="E93" s="24"/>
      <c r="F93" s="55"/>
      <c r="G93" s="55"/>
    </row>
    <row r="94" spans="1:16" ht="15.75" customHeight="1" x14ac:dyDescent="0.3">
      <c r="A94" s="340" t="s">
        <v>117</v>
      </c>
      <c r="B94" s="340"/>
      <c r="C94" s="340"/>
      <c r="D94" s="340"/>
      <c r="E94" s="340"/>
      <c r="F94" s="340"/>
      <c r="P94" s="172"/>
    </row>
    <row r="95" spans="1:16" ht="13.5" customHeight="1" x14ac:dyDescent="0.3">
      <c r="A95" s="340"/>
      <c r="B95" s="340"/>
      <c r="C95" s="340"/>
      <c r="D95" s="340"/>
      <c r="E95" s="340"/>
      <c r="F95" s="340"/>
    </row>
    <row r="96" spans="1:16" ht="15" customHeight="1" x14ac:dyDescent="0.3">
      <c r="A96" s="339" t="s">
        <v>275</v>
      </c>
      <c r="B96" s="339"/>
      <c r="C96" s="339"/>
      <c r="D96" s="339"/>
      <c r="E96" s="339"/>
      <c r="F96" s="339"/>
      <c r="G96" s="339"/>
    </row>
    <row r="97" spans="1:7" x14ac:dyDescent="0.3">
      <c r="A97" s="339"/>
      <c r="B97" s="339"/>
      <c r="C97" s="339"/>
      <c r="D97" s="339"/>
      <c r="E97" s="339"/>
      <c r="F97" s="339"/>
      <c r="G97" s="339"/>
    </row>
    <row r="98" spans="1:7" ht="15" thickBot="1" x14ac:dyDescent="0.35">
      <c r="A98" s="192"/>
      <c r="B98" s="192"/>
      <c r="C98" s="192"/>
      <c r="D98" s="192"/>
      <c r="E98" s="192"/>
      <c r="F98" s="192"/>
      <c r="G98" s="192"/>
    </row>
    <row r="99" spans="1:7" x14ac:dyDescent="0.3">
      <c r="A99" s="335" t="s">
        <v>249</v>
      </c>
      <c r="B99" s="336"/>
    </row>
    <row r="100" spans="1:7" ht="15" thickBot="1" x14ac:dyDescent="0.35">
      <c r="A100" s="337" t="s">
        <v>245</v>
      </c>
      <c r="B100" s="338"/>
    </row>
    <row r="101" spans="1:7" x14ac:dyDescent="0.3">
      <c r="A101" s="176">
        <f>G58</f>
        <v>0</v>
      </c>
      <c r="B101" s="175" t="s">
        <v>252</v>
      </c>
    </row>
    <row r="102" spans="1:7" x14ac:dyDescent="0.3">
      <c r="A102" s="177">
        <v>0.24</v>
      </c>
      <c r="B102" s="178" t="s">
        <v>246</v>
      </c>
    </row>
    <row r="103" spans="1:7" x14ac:dyDescent="0.3">
      <c r="A103" s="179">
        <f>A101*A102</f>
        <v>0</v>
      </c>
      <c r="B103" s="178" t="s">
        <v>253</v>
      </c>
    </row>
    <row r="104" spans="1:7" x14ac:dyDescent="0.3">
      <c r="A104" s="179">
        <f>SUM(D31:E37)</f>
        <v>0</v>
      </c>
      <c r="B104" s="178" t="s">
        <v>248</v>
      </c>
    </row>
    <row r="105" spans="1:7" ht="15" thickBot="1" x14ac:dyDescent="0.35">
      <c r="A105" s="240">
        <f>IF(A104&gt;A103,SUM(A103-A104),0)</f>
        <v>0</v>
      </c>
      <c r="B105" s="180" t="s">
        <v>247</v>
      </c>
    </row>
    <row r="106" spans="1:7" ht="7.5" customHeight="1" thickBot="1" x14ac:dyDescent="0.35">
      <c r="A106" s="171"/>
      <c r="B106" s="171"/>
    </row>
    <row r="107" spans="1:7" x14ac:dyDescent="0.3">
      <c r="A107" s="335" t="s">
        <v>250</v>
      </c>
      <c r="B107" s="336"/>
    </row>
    <row r="108" spans="1:7" ht="15" thickBot="1" x14ac:dyDescent="0.35">
      <c r="A108" s="337" t="s">
        <v>245</v>
      </c>
      <c r="B108" s="338"/>
    </row>
    <row r="109" spans="1:7" x14ac:dyDescent="0.3">
      <c r="A109" s="176">
        <f>D7</f>
        <v>0</v>
      </c>
      <c r="B109" s="175" t="s">
        <v>252</v>
      </c>
    </row>
    <row r="110" spans="1:7" x14ac:dyDescent="0.3">
      <c r="A110" s="177">
        <v>0.05</v>
      </c>
      <c r="B110" s="178" t="s">
        <v>246</v>
      </c>
    </row>
    <row r="111" spans="1:7" x14ac:dyDescent="0.3">
      <c r="A111" s="179">
        <f>A109*A110</f>
        <v>0</v>
      </c>
      <c r="B111" s="178" t="s">
        <v>253</v>
      </c>
    </row>
    <row r="112" spans="1:7" x14ac:dyDescent="0.3">
      <c r="A112" s="179">
        <f>SUM(D31:D37)</f>
        <v>0</v>
      </c>
      <c r="B112" s="178" t="s">
        <v>248</v>
      </c>
    </row>
    <row r="113" spans="1:2" ht="15" thickBot="1" x14ac:dyDescent="0.35">
      <c r="A113" s="240">
        <f>IF(A112&gt;A111,SUM(A111-A112),0)</f>
        <v>0</v>
      </c>
      <c r="B113" s="180" t="s">
        <v>247</v>
      </c>
    </row>
    <row r="114" spans="1:2" ht="7.5" customHeight="1" thickBot="1" x14ac:dyDescent="0.35">
      <c r="A114" s="181"/>
      <c r="B114" s="181"/>
    </row>
    <row r="115" spans="1:2" x14ac:dyDescent="0.3">
      <c r="A115" s="335" t="s">
        <v>251</v>
      </c>
      <c r="B115" s="336"/>
    </row>
    <row r="116" spans="1:2" ht="15" thickBot="1" x14ac:dyDescent="0.35">
      <c r="A116" s="337" t="s">
        <v>245</v>
      </c>
      <c r="B116" s="338"/>
    </row>
    <row r="117" spans="1:2" x14ac:dyDescent="0.3">
      <c r="A117" s="176">
        <f>SUM(D12:E13)</f>
        <v>0</v>
      </c>
      <c r="B117" s="244" t="s">
        <v>405</v>
      </c>
    </row>
    <row r="118" spans="1:2" x14ac:dyDescent="0.3">
      <c r="A118" s="177">
        <v>7.0000000000000007E-2</v>
      </c>
      <c r="B118" s="178" t="s">
        <v>246</v>
      </c>
    </row>
    <row r="119" spans="1:2" x14ac:dyDescent="0.3">
      <c r="A119" s="179">
        <f>A117*A118</f>
        <v>0</v>
      </c>
      <c r="B119" s="178" t="s">
        <v>253</v>
      </c>
    </row>
    <row r="120" spans="1:2" x14ac:dyDescent="0.3">
      <c r="A120" s="179">
        <f>SUM(D16:E19)</f>
        <v>0</v>
      </c>
      <c r="B120" s="178" t="s">
        <v>248</v>
      </c>
    </row>
    <row r="121" spans="1:2" ht="15" thickBot="1" x14ac:dyDescent="0.35">
      <c r="A121" s="241">
        <f>IF(A120&gt;A119,SUM(A119-A120),0)</f>
        <v>0</v>
      </c>
      <c r="B121" s="180" t="s">
        <v>247</v>
      </c>
    </row>
  </sheetData>
  <sheetProtection algorithmName="SHA-512" hashValue="NhN88ufPA8tZJ2hJxcfVkYEbmW0PHCsVVWtJWG0B1DOIMC6zMNABGyniuOYta7+bxsO6PEkuZD7M9RpmlgkhxA==" saltValue="6pfsbjSUSWjZBeDUeCZujw==" spinCount="100000" sheet="1" objects="1" scenarios="1"/>
  <customSheetViews>
    <customSheetView guid="{4117F1CD-FF87-43B0-A078-090EF831632E}" scale="85" showPageBreaks="1" showGridLines="0" fitToPage="1">
      <selection activeCell="F26" sqref="F26"/>
      <pageMargins left="0.25" right="0.2" top="0.1" bottom="0.1" header="0.3" footer="0.3"/>
      <printOptions horizontalCentered="1"/>
      <pageSetup scale="85" fitToHeight="0" orientation="portrait" r:id="rId1"/>
    </customSheetView>
    <customSheetView guid="{E865FF6D-9896-4E06-B51A-246D42428865}" scale="75" fitToPage="1">
      <selection activeCell="E70" sqref="E70"/>
      <pageMargins left="0.25" right="0.2" top="0.1" bottom="0.1" header="0.3" footer="0.3"/>
      <printOptions horizontalCentered="1"/>
      <pageSetup scale="88" fitToHeight="0" orientation="portrait" r:id="rId2"/>
    </customSheetView>
  </customSheetViews>
  <mergeCells count="37">
    <mergeCell ref="A115:B115"/>
    <mergeCell ref="A116:B116"/>
    <mergeCell ref="A96:G97"/>
    <mergeCell ref="A94:F95"/>
    <mergeCell ref="A99:B99"/>
    <mergeCell ref="A100:B100"/>
    <mergeCell ref="A107:B107"/>
    <mergeCell ref="A108:B108"/>
    <mergeCell ref="A85:C85"/>
    <mergeCell ref="A69:C69"/>
    <mergeCell ref="A78:C78"/>
    <mergeCell ref="A84:C84"/>
    <mergeCell ref="A71:C71"/>
    <mergeCell ref="A72:C72"/>
    <mergeCell ref="A73:C73"/>
    <mergeCell ref="A74:C74"/>
    <mergeCell ref="A63:G63"/>
    <mergeCell ref="A70:C70"/>
    <mergeCell ref="A6:B6"/>
    <mergeCell ref="A19:B19"/>
    <mergeCell ref="A26:B26"/>
    <mergeCell ref="A29:B29"/>
    <mergeCell ref="A41:B41"/>
    <mergeCell ref="A52:B52"/>
    <mergeCell ref="B1:C1"/>
    <mergeCell ref="A2:G2"/>
    <mergeCell ref="A56:B56"/>
    <mergeCell ref="A57:B57"/>
    <mergeCell ref="A5:B5"/>
    <mergeCell ref="A3:G3"/>
    <mergeCell ref="A4:G4"/>
    <mergeCell ref="A27:B27"/>
    <mergeCell ref="A50:B50"/>
    <mergeCell ref="A51:B51"/>
    <mergeCell ref="A53:B53"/>
    <mergeCell ref="A54:B54"/>
    <mergeCell ref="A55:B55"/>
  </mergeCells>
  <printOptions horizontalCentered="1"/>
  <pageMargins left="0.25" right="0.2" top="0.1" bottom="0.1" header="0.3" footer="0.3"/>
  <pageSetup scale="79" fitToHeight="2"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52"/>
  <sheetViews>
    <sheetView showGridLines="0" zoomScaleNormal="100" zoomScalePageLayoutView="75" workbookViewId="0">
      <selection activeCell="D50" sqref="D50"/>
    </sheetView>
  </sheetViews>
  <sheetFormatPr defaultRowHeight="14.4" x14ac:dyDescent="0.3"/>
  <cols>
    <col min="1" max="1" width="14.44140625" customWidth="1"/>
    <col min="2" max="2" width="35.5546875" customWidth="1"/>
    <col min="3" max="3" width="17.88671875" customWidth="1"/>
    <col min="4" max="4" width="26.88671875" customWidth="1"/>
  </cols>
  <sheetData>
    <row r="1" spans="1:4" ht="20.399999999999999" customHeight="1" x14ac:dyDescent="0.3">
      <c r="A1" s="123" t="s">
        <v>149</v>
      </c>
      <c r="B1" s="165">
        <f>'Unit Information'!C1</f>
        <v>0</v>
      </c>
      <c r="C1" s="125" t="s">
        <v>150</v>
      </c>
      <c r="D1" s="124">
        <f>'Unit Information'!I1</f>
        <v>0</v>
      </c>
    </row>
    <row r="2" spans="1:4" ht="6.6" customHeight="1" x14ac:dyDescent="0.3">
      <c r="A2" s="60"/>
      <c r="B2" s="60"/>
      <c r="C2" s="60"/>
      <c r="D2" s="60"/>
    </row>
    <row r="3" spans="1:4" ht="17.399999999999999" x14ac:dyDescent="0.3">
      <c r="A3" s="310" t="s">
        <v>121</v>
      </c>
      <c r="B3" s="310"/>
      <c r="C3" s="310"/>
      <c r="D3" s="310"/>
    </row>
    <row r="4" spans="1:4" x14ac:dyDescent="0.3">
      <c r="A4" s="311" t="s">
        <v>1</v>
      </c>
      <c r="B4" s="311"/>
      <c r="C4" s="311"/>
      <c r="D4" s="311"/>
    </row>
    <row r="5" spans="1:4" ht="15.6" x14ac:dyDescent="0.3">
      <c r="A5" s="312" t="s">
        <v>122</v>
      </c>
      <c r="B5" s="312"/>
      <c r="C5" s="312"/>
      <c r="D5" s="312"/>
    </row>
    <row r="6" spans="1:4" ht="7.2" customHeight="1" x14ac:dyDescent="0.3">
      <c r="A6" s="44"/>
      <c r="B6" s="44"/>
      <c r="C6" s="44"/>
      <c r="D6" s="44"/>
    </row>
    <row r="7" spans="1:4" ht="15.6" x14ac:dyDescent="0.3">
      <c r="A7" s="55" t="s">
        <v>123</v>
      </c>
      <c r="B7" s="55"/>
      <c r="C7" s="59"/>
      <c r="D7" s="57">
        <f>+'Development Cost Schedule'!C58+'Development Cost Schedule'!C59</f>
        <v>0</v>
      </c>
    </row>
    <row r="8" spans="1:4" ht="15.6" x14ac:dyDescent="0.3">
      <c r="A8" s="55" t="s">
        <v>124</v>
      </c>
      <c r="B8" s="55"/>
      <c r="C8" s="59"/>
      <c r="D8" s="59"/>
    </row>
    <row r="9" spans="1:4" ht="15.6" x14ac:dyDescent="0.3">
      <c r="A9" s="315"/>
      <c r="B9" s="341"/>
      <c r="C9" s="59"/>
      <c r="D9" s="53">
        <v>0</v>
      </c>
    </row>
    <row r="10" spans="1:4" ht="15.6" x14ac:dyDescent="0.3">
      <c r="A10" s="342"/>
      <c r="B10" s="343"/>
      <c r="C10" s="59"/>
      <c r="D10" s="53">
        <v>0</v>
      </c>
    </row>
    <row r="11" spans="1:4" ht="7.2" customHeight="1" x14ac:dyDescent="0.3">
      <c r="A11" s="44"/>
      <c r="B11" s="44"/>
      <c r="C11" s="44"/>
      <c r="D11" s="44"/>
    </row>
    <row r="12" spans="1:4" ht="16.2" thickBot="1" x14ac:dyDescent="0.35">
      <c r="A12" s="55" t="s">
        <v>125</v>
      </c>
      <c r="B12" s="55"/>
      <c r="C12" s="59"/>
      <c r="D12" s="50">
        <f>SUM(D7:D10)</f>
        <v>0</v>
      </c>
    </row>
    <row r="13" spans="1:4" ht="7.2" customHeight="1" thickTop="1" x14ac:dyDescent="0.3">
      <c r="A13" s="59"/>
      <c r="B13" s="59"/>
      <c r="C13" s="59"/>
      <c r="D13" s="59"/>
    </row>
    <row r="14" spans="1:4" ht="15.6" x14ac:dyDescent="0.3">
      <c r="A14" s="312" t="s">
        <v>126</v>
      </c>
      <c r="B14" s="312"/>
      <c r="C14" s="312"/>
      <c r="D14" s="312"/>
    </row>
    <row r="15" spans="1:4" ht="7.2" customHeight="1" x14ac:dyDescent="0.3">
      <c r="A15" s="44"/>
      <c r="B15" s="44"/>
      <c r="C15" s="44"/>
      <c r="D15" s="44"/>
    </row>
    <row r="16" spans="1:4" ht="15.6" x14ac:dyDescent="0.3">
      <c r="A16" s="55" t="s">
        <v>127</v>
      </c>
      <c r="B16" s="55"/>
      <c r="C16" s="59"/>
      <c r="D16" s="53">
        <v>0</v>
      </c>
    </row>
    <row r="17" spans="1:4" ht="15.6" x14ac:dyDescent="0.3">
      <c r="A17" s="131" t="s">
        <v>216</v>
      </c>
      <c r="B17" s="55"/>
      <c r="C17" s="69"/>
      <c r="D17" s="53">
        <v>0</v>
      </c>
    </row>
    <row r="18" spans="1:4" ht="15.6" x14ac:dyDescent="0.3">
      <c r="A18" s="55" t="s">
        <v>128</v>
      </c>
      <c r="B18" s="55"/>
      <c r="C18" s="59"/>
      <c r="D18" s="53">
        <v>0</v>
      </c>
    </row>
    <row r="19" spans="1:4" ht="15.6" x14ac:dyDescent="0.3">
      <c r="A19" s="131" t="s">
        <v>213</v>
      </c>
      <c r="B19" s="55"/>
      <c r="C19" s="69"/>
      <c r="D19" s="53">
        <v>0</v>
      </c>
    </row>
    <row r="20" spans="1:4" ht="15.6" x14ac:dyDescent="0.3">
      <c r="A20" s="55" t="s">
        <v>129</v>
      </c>
      <c r="B20" s="55"/>
      <c r="C20" s="59"/>
      <c r="D20" s="53">
        <v>0</v>
      </c>
    </row>
    <row r="21" spans="1:4" ht="15.6" x14ac:dyDescent="0.3">
      <c r="A21" s="131" t="s">
        <v>214</v>
      </c>
      <c r="B21" s="55"/>
      <c r="C21" s="69"/>
      <c r="D21" s="53">
        <v>0</v>
      </c>
    </row>
    <row r="22" spans="1:4" ht="15.6" x14ac:dyDescent="0.3">
      <c r="A22" s="55" t="s">
        <v>130</v>
      </c>
      <c r="B22" s="55"/>
      <c r="C22" s="59"/>
      <c r="D22" s="53">
        <v>0</v>
      </c>
    </row>
    <row r="23" spans="1:4" ht="15.6" x14ac:dyDescent="0.3">
      <c r="A23" s="55" t="s">
        <v>131</v>
      </c>
      <c r="B23" s="55"/>
      <c r="C23" s="59"/>
      <c r="D23" s="53">
        <v>0</v>
      </c>
    </row>
    <row r="24" spans="1:4" ht="15.6" x14ac:dyDescent="0.3">
      <c r="A24" s="55" t="s">
        <v>132</v>
      </c>
      <c r="B24" s="55"/>
      <c r="C24" s="59"/>
      <c r="D24" s="53">
        <v>0</v>
      </c>
    </row>
    <row r="25" spans="1:4" ht="15.6" x14ac:dyDescent="0.3">
      <c r="A25" s="55" t="s">
        <v>133</v>
      </c>
      <c r="B25" s="55"/>
      <c r="C25" s="59"/>
      <c r="D25" s="53">
        <v>0</v>
      </c>
    </row>
    <row r="26" spans="1:4" ht="15.6" x14ac:dyDescent="0.3">
      <c r="A26" s="55" t="s">
        <v>134</v>
      </c>
      <c r="B26" s="55"/>
      <c r="C26" s="59"/>
      <c r="D26" s="53">
        <v>0</v>
      </c>
    </row>
    <row r="27" spans="1:4" ht="15.6" x14ac:dyDescent="0.3">
      <c r="A27" s="55" t="s">
        <v>135</v>
      </c>
      <c r="B27" s="55"/>
      <c r="C27" s="59"/>
      <c r="D27" s="53">
        <v>0</v>
      </c>
    </row>
    <row r="28" spans="1:4" ht="15.6" x14ac:dyDescent="0.3">
      <c r="A28" s="55" t="s">
        <v>136</v>
      </c>
      <c r="B28" s="55"/>
      <c r="C28" s="59"/>
      <c r="D28" s="53">
        <v>0</v>
      </c>
    </row>
    <row r="29" spans="1:4" ht="15.6" x14ac:dyDescent="0.3">
      <c r="A29" s="55" t="s">
        <v>137</v>
      </c>
      <c r="B29" s="55"/>
      <c r="C29" s="59"/>
      <c r="D29" s="53">
        <v>0</v>
      </c>
    </row>
    <row r="30" spans="1:4" ht="15.6" x14ac:dyDescent="0.3">
      <c r="A30" s="55" t="s">
        <v>138</v>
      </c>
      <c r="B30" s="55"/>
      <c r="C30" s="59"/>
      <c r="D30" s="53">
        <v>0</v>
      </c>
    </row>
    <row r="31" spans="1:4" ht="15.6" x14ac:dyDescent="0.3">
      <c r="A31" s="55" t="s">
        <v>139</v>
      </c>
      <c r="B31" s="55"/>
      <c r="C31" s="59"/>
      <c r="D31" s="57"/>
    </row>
    <row r="32" spans="1:4" ht="15.6" x14ac:dyDescent="0.3">
      <c r="A32" s="315"/>
      <c r="B32" s="341"/>
      <c r="C32" s="59"/>
      <c r="D32" s="53">
        <v>0</v>
      </c>
    </row>
    <row r="33" spans="1:4" ht="15.6" x14ac:dyDescent="0.3">
      <c r="A33" s="342"/>
      <c r="B33" s="343"/>
      <c r="C33" s="59"/>
      <c r="D33" s="53">
        <v>0</v>
      </c>
    </row>
    <row r="34" spans="1:4" x14ac:dyDescent="0.3">
      <c r="A34" s="44"/>
      <c r="B34" s="44"/>
      <c r="C34" s="44"/>
      <c r="D34" s="44"/>
    </row>
    <row r="35" spans="1:4" ht="16.2" thickBot="1" x14ac:dyDescent="0.35">
      <c r="A35" s="55" t="s">
        <v>140</v>
      </c>
      <c r="B35" s="55"/>
      <c r="C35" s="59"/>
      <c r="D35" s="50">
        <f>SUM(D16:D33)</f>
        <v>0</v>
      </c>
    </row>
    <row r="36" spans="1:4" ht="15" thickTop="1" x14ac:dyDescent="0.3">
      <c r="A36" s="59"/>
      <c r="B36" s="59"/>
      <c r="C36" s="59"/>
      <c r="D36" s="59"/>
    </row>
    <row r="37" spans="1:4" ht="15.6" x14ac:dyDescent="0.3">
      <c r="A37" s="312" t="s">
        <v>141</v>
      </c>
      <c r="B37" s="312"/>
      <c r="C37" s="312"/>
      <c r="D37" s="312"/>
    </row>
    <row r="38" spans="1:4" ht="7.2" customHeight="1" x14ac:dyDescent="0.3">
      <c r="A38" s="44"/>
      <c r="B38" s="44"/>
      <c r="C38" s="44"/>
      <c r="D38" s="44"/>
    </row>
    <row r="39" spans="1:4" ht="15.6" x14ac:dyDescent="0.3">
      <c r="A39" s="55" t="s">
        <v>125</v>
      </c>
      <c r="B39" s="55"/>
      <c r="C39" s="59"/>
      <c r="D39" s="57">
        <f>D12</f>
        <v>0</v>
      </c>
    </row>
    <row r="40" spans="1:4" ht="15.6" x14ac:dyDescent="0.3">
      <c r="A40" s="55" t="s">
        <v>142</v>
      </c>
      <c r="B40" s="55"/>
      <c r="C40" s="59"/>
      <c r="D40" s="57">
        <f>D35</f>
        <v>0</v>
      </c>
    </row>
    <row r="41" spans="1:4" ht="16.2" thickBot="1" x14ac:dyDescent="0.35">
      <c r="A41" s="55" t="s">
        <v>143</v>
      </c>
      <c r="B41" s="55"/>
      <c r="C41" s="59"/>
      <c r="D41" s="50">
        <f>D39-D40</f>
        <v>0</v>
      </c>
    </row>
    <row r="42" spans="1:4" ht="10.199999999999999" customHeight="1" thickTop="1" x14ac:dyDescent="0.3">
      <c r="A42" s="59"/>
      <c r="B42" s="59"/>
      <c r="C42" s="59"/>
      <c r="D42" s="59"/>
    </row>
    <row r="43" spans="1:4" ht="15.6" x14ac:dyDescent="0.3">
      <c r="A43" s="55" t="s">
        <v>144</v>
      </c>
      <c r="B43" s="55"/>
      <c r="C43" s="59"/>
      <c r="D43" s="55">
        <v>10</v>
      </c>
    </row>
    <row r="44" spans="1:4" ht="10.199999999999999" customHeight="1" x14ac:dyDescent="0.3">
      <c r="A44" s="44"/>
      <c r="B44" s="44"/>
      <c r="C44" s="44"/>
      <c r="D44" s="44"/>
    </row>
    <row r="45" spans="1:4" ht="15.6" x14ac:dyDescent="0.3">
      <c r="A45" s="55" t="s">
        <v>145</v>
      </c>
      <c r="B45" s="55"/>
      <c r="C45" s="59"/>
      <c r="D45" s="57">
        <f>D41/D43</f>
        <v>0</v>
      </c>
    </row>
    <row r="46" spans="1:4" ht="10.199999999999999" customHeight="1" x14ac:dyDescent="0.3">
      <c r="A46" s="44"/>
      <c r="B46" s="44"/>
      <c r="C46" s="44"/>
      <c r="D46" s="44"/>
    </row>
    <row r="47" spans="1:4" ht="15.6" x14ac:dyDescent="0.3">
      <c r="A47" s="55" t="s">
        <v>146</v>
      </c>
      <c r="B47" s="55"/>
      <c r="C47" s="59"/>
      <c r="D47" s="127">
        <v>0.85</v>
      </c>
    </row>
    <row r="48" spans="1:4" ht="13.2" customHeight="1" x14ac:dyDescent="0.3">
      <c r="A48" s="56" t="s">
        <v>147</v>
      </c>
      <c r="B48" s="56"/>
      <c r="C48" s="56"/>
      <c r="D48" s="55"/>
    </row>
    <row r="49" spans="1:4" ht="10.199999999999999" customHeight="1" x14ac:dyDescent="0.3">
      <c r="A49" s="44"/>
      <c r="B49" s="44"/>
      <c r="C49" s="44"/>
      <c r="D49" s="44"/>
    </row>
    <row r="50" spans="1:4" ht="15.6" x14ac:dyDescent="0.3">
      <c r="A50" s="58" t="s">
        <v>148</v>
      </c>
      <c r="B50" s="58"/>
      <c r="C50" s="58"/>
      <c r="D50" s="24">
        <f>D45/D47</f>
        <v>0</v>
      </c>
    </row>
    <row r="51" spans="1:4" ht="6" customHeight="1" x14ac:dyDescent="0.3">
      <c r="A51" s="44"/>
      <c r="B51" s="44"/>
      <c r="C51" s="44"/>
      <c r="D51" s="44"/>
    </row>
    <row r="52" spans="1:4" x14ac:dyDescent="0.3">
      <c r="A52" s="44"/>
      <c r="B52" s="44"/>
      <c r="C52" s="44"/>
      <c r="D52" s="44"/>
    </row>
  </sheetData>
  <sheetProtection algorithmName="SHA-512" hashValue="8VplwNY+nvN8wubDkjC84ePw+/0BRR1V/TFDShYWcBOmBMWn9Csbp1idOPjd+1j5MAaMr5aRekuhFVp03pQqkw==" saltValue="elk1pcg0W/qSj+ZehR3utA==" spinCount="100000" sheet="1" objects="1" scenarios="1"/>
  <customSheetViews>
    <customSheetView guid="{4117F1CD-FF87-43B0-A078-090EF831632E}" showPageBreaks="1" showGridLines="0" fitToPage="1" printArea="1">
      <selection activeCell="A14" sqref="A14:D14"/>
      <pageMargins left="0.7" right="0.7" top="0.75" bottom="0.75" header="0.3" footer="0.3"/>
      <printOptions horizontalCentered="1" verticalCentered="1"/>
      <pageSetup scale="95" fitToHeight="0" orientation="portrait" r:id="rId1"/>
      <headerFooter>
        <oddHeader>&amp;C&amp;G</oddHeader>
      </headerFooter>
    </customSheetView>
    <customSheetView guid="{E865FF6D-9896-4E06-B51A-246D42428865}" fitToPage="1">
      <selection activeCell="D32" sqref="D32"/>
      <pageMargins left="0.7" right="0.7" top="0.75" bottom="0.75" header="0.3" footer="0.3"/>
      <printOptions horizontalCentered="1" verticalCentered="1"/>
      <pageSetup scale="95" fitToHeight="0" orientation="portrait" r:id="rId2"/>
    </customSheetView>
  </customSheetViews>
  <mergeCells count="9">
    <mergeCell ref="A5:D5"/>
    <mergeCell ref="A3:D3"/>
    <mergeCell ref="A14:D14"/>
    <mergeCell ref="A37:D37"/>
    <mergeCell ref="A4:D4"/>
    <mergeCell ref="A32:B32"/>
    <mergeCell ref="A33:B33"/>
    <mergeCell ref="A9:B9"/>
    <mergeCell ref="A10:B10"/>
  </mergeCells>
  <printOptions horizontalCentered="1" verticalCentered="1"/>
  <pageMargins left="0.7" right="0.7" top="0.75" bottom="0.75" header="0.3" footer="0.3"/>
  <pageSetup scale="95"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1"/>
  <sheetViews>
    <sheetView showGridLines="0" zoomScale="115" zoomScaleNormal="115" workbookViewId="0">
      <selection activeCell="B20" sqref="B20:C20"/>
    </sheetView>
  </sheetViews>
  <sheetFormatPr defaultRowHeight="14.4" x14ac:dyDescent="0.3"/>
  <cols>
    <col min="1" max="1" width="25.33203125" customWidth="1"/>
    <col min="2" max="2" width="10.109375" bestFit="1" customWidth="1"/>
    <col min="8" max="8" width="9.109375" customWidth="1"/>
  </cols>
  <sheetData>
    <row r="1" spans="1:10" x14ac:dyDescent="0.3">
      <c r="A1" s="62" t="s">
        <v>149</v>
      </c>
      <c r="B1" s="304">
        <f>'Unit Information'!C1</f>
        <v>0</v>
      </c>
      <c r="C1" s="305"/>
      <c r="H1" s="63" t="s">
        <v>150</v>
      </c>
      <c r="I1" s="68">
        <f>'Unit Information'!I1</f>
        <v>0</v>
      </c>
    </row>
    <row r="2" spans="1:10" ht="15" thickBot="1" x14ac:dyDescent="0.35"/>
    <row r="3" spans="1:10" ht="21.6" thickBot="1" x14ac:dyDescent="0.45">
      <c r="A3" s="350" t="s">
        <v>255</v>
      </c>
      <c r="B3" s="351"/>
      <c r="C3" s="351"/>
      <c r="D3" s="351"/>
      <c r="E3" s="351"/>
      <c r="F3" s="351"/>
      <c r="G3" s="351"/>
      <c r="H3" s="351"/>
      <c r="I3" s="351"/>
      <c r="J3" s="352"/>
    </row>
    <row r="5" spans="1:10" x14ac:dyDescent="0.3">
      <c r="A5" s="349" t="s">
        <v>274</v>
      </c>
      <c r="B5" s="349"/>
      <c r="C5" s="349"/>
      <c r="D5" s="349"/>
      <c r="E5" s="349"/>
      <c r="F5" s="349"/>
      <c r="G5" s="349"/>
      <c r="H5" s="349"/>
      <c r="I5" s="349"/>
      <c r="J5" s="349"/>
    </row>
    <row r="6" spans="1:10" x14ac:dyDescent="0.3">
      <c r="A6" s="349"/>
      <c r="B6" s="349"/>
      <c r="C6" s="349"/>
      <c r="D6" s="349"/>
      <c r="E6" s="349"/>
      <c r="F6" s="349"/>
      <c r="G6" s="349"/>
      <c r="H6" s="349"/>
      <c r="I6" s="349"/>
      <c r="J6" s="349"/>
    </row>
    <row r="7" spans="1:10" x14ac:dyDescent="0.3">
      <c r="A7" s="349"/>
      <c r="B7" s="349"/>
      <c r="C7" s="349"/>
      <c r="D7" s="349"/>
      <c r="E7" s="349"/>
      <c r="F7" s="349"/>
      <c r="G7" s="349"/>
      <c r="H7" s="349"/>
      <c r="I7" s="349"/>
      <c r="J7" s="349"/>
    </row>
    <row r="8" spans="1:10" ht="15" thickBot="1" x14ac:dyDescent="0.35"/>
    <row r="9" spans="1:10" ht="15" thickBot="1" x14ac:dyDescent="0.35">
      <c r="A9" s="353" t="s">
        <v>263</v>
      </c>
      <c r="B9" s="354"/>
      <c r="C9" s="355"/>
    </row>
    <row r="10" spans="1:10" x14ac:dyDescent="0.3">
      <c r="A10" s="183" t="s">
        <v>430</v>
      </c>
      <c r="B10" s="356">
        <f>'Development Cost Schedule'!D78+'Development Cost Schedule'!E78</f>
        <v>0</v>
      </c>
      <c r="C10" s="357"/>
    </row>
    <row r="11" spans="1:10" x14ac:dyDescent="0.3">
      <c r="A11" s="183" t="s">
        <v>260</v>
      </c>
      <c r="B11" s="358">
        <f>'Development Cost Schedule'!E80</f>
        <v>1</v>
      </c>
      <c r="C11" s="358"/>
    </row>
    <row r="12" spans="1:10" x14ac:dyDescent="0.3">
      <c r="A12" s="183" t="s">
        <v>431</v>
      </c>
      <c r="B12" s="359">
        <f>B10*B11</f>
        <v>0</v>
      </c>
      <c r="C12" s="359"/>
    </row>
    <row r="13" spans="1:10" x14ac:dyDescent="0.3">
      <c r="A13" s="183" t="s">
        <v>273</v>
      </c>
      <c r="B13" s="360">
        <f>'Equity Gap'!D50</f>
        <v>0</v>
      </c>
      <c r="C13" s="360"/>
    </row>
    <row r="14" spans="1:10" x14ac:dyDescent="0.3">
      <c r="A14" s="183" t="s">
        <v>261</v>
      </c>
      <c r="B14" s="361">
        <f>'Unit Information'!B21+'Unit Information'!B29</f>
        <v>0</v>
      </c>
      <c r="C14" s="361"/>
    </row>
    <row r="15" spans="1:10" ht="15" thickBot="1" x14ac:dyDescent="0.35">
      <c r="A15" s="173" t="s">
        <v>262</v>
      </c>
      <c r="B15" s="362">
        <f>'Unit Information'!D21+'Unit Information'!D29</f>
        <v>0</v>
      </c>
      <c r="C15" s="363"/>
    </row>
    <row r="17" spans="1:9" ht="15" thickBot="1" x14ac:dyDescent="0.35"/>
    <row r="18" spans="1:9" ht="16.2" thickBot="1" x14ac:dyDescent="0.35">
      <c r="A18" s="184" t="s">
        <v>256</v>
      </c>
      <c r="B18" s="364" t="e">
        <f>B12/B14</f>
        <v>#DIV/0!</v>
      </c>
      <c r="C18" s="345"/>
    </row>
    <row r="19" spans="1:9" ht="15" thickBot="1" x14ac:dyDescent="0.35">
      <c r="A19" s="185"/>
      <c r="B19" s="185"/>
    </row>
    <row r="20" spans="1:9" ht="16.2" thickBot="1" x14ac:dyDescent="0.35">
      <c r="A20" s="184" t="s">
        <v>264</v>
      </c>
      <c r="B20" s="364" t="e">
        <f>B12/B15</f>
        <v>#DIV/0!</v>
      </c>
      <c r="C20" s="345"/>
    </row>
    <row r="22" spans="1:9" ht="15" thickBot="1" x14ac:dyDescent="0.35"/>
    <row r="23" spans="1:9" x14ac:dyDescent="0.3">
      <c r="A23" s="346" t="s">
        <v>272</v>
      </c>
      <c r="B23" s="347"/>
      <c r="C23" s="347"/>
      <c r="D23" s="347"/>
      <c r="E23" s="347"/>
      <c r="F23" s="347"/>
      <c r="G23" s="347"/>
      <c r="H23" s="347"/>
      <c r="I23" s="348"/>
    </row>
    <row r="24" spans="1:9" s="172" customFormat="1" ht="12" x14ac:dyDescent="0.25">
      <c r="A24" s="186" t="s">
        <v>268</v>
      </c>
      <c r="B24" s="187">
        <v>1.5</v>
      </c>
      <c r="C24" s="188" t="s">
        <v>269</v>
      </c>
      <c r="D24" s="188"/>
      <c r="E24" s="188"/>
      <c r="F24" s="188"/>
      <c r="G24" s="188"/>
      <c r="H24" s="188"/>
      <c r="I24" s="189" t="s">
        <v>20</v>
      </c>
    </row>
    <row r="25" spans="1:9" x14ac:dyDescent="0.3">
      <c r="A25" s="174" t="s">
        <v>266</v>
      </c>
      <c r="B25" s="243">
        <v>0</v>
      </c>
      <c r="C25" s="174">
        <v>1</v>
      </c>
      <c r="D25" s="174">
        <v>2</v>
      </c>
      <c r="E25" s="174">
        <v>3</v>
      </c>
      <c r="F25" s="174">
        <v>4</v>
      </c>
      <c r="G25" s="191"/>
      <c r="H25" s="191"/>
      <c r="I25" s="174"/>
    </row>
    <row r="26" spans="1:9" x14ac:dyDescent="0.3">
      <c r="A26" s="174" t="s">
        <v>267</v>
      </c>
      <c r="B26" s="191"/>
      <c r="C26" s="191"/>
      <c r="D26" s="191"/>
      <c r="E26" s="191"/>
      <c r="F26" s="191"/>
      <c r="G26" s="191"/>
      <c r="H26" s="191"/>
      <c r="I26" s="174">
        <f>SUM(B26:H26)</f>
        <v>0</v>
      </c>
    </row>
    <row r="27" spans="1:9" x14ac:dyDescent="0.3">
      <c r="A27" s="174" t="s">
        <v>270</v>
      </c>
      <c r="B27" s="174">
        <f>B26*1</f>
        <v>0</v>
      </c>
      <c r="C27" s="174">
        <f t="shared" ref="C27:H27" si="0">C26*C25</f>
        <v>0</v>
      </c>
      <c r="D27" s="174">
        <f t="shared" si="0"/>
        <v>0</v>
      </c>
      <c r="E27" s="174">
        <f t="shared" si="0"/>
        <v>0</v>
      </c>
      <c r="F27" s="174">
        <f t="shared" si="0"/>
        <v>0</v>
      </c>
      <c r="G27" s="174">
        <f t="shared" si="0"/>
        <v>0</v>
      </c>
      <c r="H27" s="174">
        <f t="shared" si="0"/>
        <v>0</v>
      </c>
      <c r="I27" s="174">
        <f>SUM(B27:H27)</f>
        <v>0</v>
      </c>
    </row>
    <row r="28" spans="1:9" x14ac:dyDescent="0.3">
      <c r="A28" s="174" t="s">
        <v>271</v>
      </c>
      <c r="B28" s="174">
        <f>B27*1.5</f>
        <v>0</v>
      </c>
      <c r="C28" s="174">
        <f t="shared" ref="C28:H28" si="1">C27*1.5</f>
        <v>0</v>
      </c>
      <c r="D28" s="174">
        <f t="shared" si="1"/>
        <v>0</v>
      </c>
      <c r="E28" s="174">
        <f t="shared" si="1"/>
        <v>0</v>
      </c>
      <c r="F28" s="174">
        <f t="shared" si="1"/>
        <v>0</v>
      </c>
      <c r="G28" s="174">
        <f t="shared" si="1"/>
        <v>0</v>
      </c>
      <c r="H28" s="174">
        <f t="shared" si="1"/>
        <v>0</v>
      </c>
      <c r="I28" s="190">
        <f>SUM(B28:H28)</f>
        <v>0</v>
      </c>
    </row>
    <row r="30" spans="1:9" ht="15" thickBot="1" x14ac:dyDescent="0.35"/>
    <row r="31" spans="1:9" ht="16.2" thickBot="1" x14ac:dyDescent="0.35">
      <c r="A31" s="184" t="s">
        <v>265</v>
      </c>
      <c r="B31" s="344" t="e">
        <f>B13/I28</f>
        <v>#DIV/0!</v>
      </c>
      <c r="C31" s="345"/>
    </row>
  </sheetData>
  <sheetProtection algorithmName="SHA-512" hashValue="ATikiAzSHPuGyhk7RNpC9BIc01l+mJUT6NnxlGuMqZjrLPyPfiRPKr0sqM8FRCJWkrFBX/SZHe86t+ncSo7OhA==" saltValue="iqsLKdJufChAcHxYEYy4pA==" spinCount="100000" sheet="1" objects="1" scenarios="1"/>
  <customSheetViews>
    <customSheetView guid="{4117F1CD-FF87-43B0-A078-090EF831632E}" showPageBreaks="1" showGridLines="0" printArea="1">
      <selection activeCell="E17" sqref="E17"/>
      <pageMargins left="0.7" right="0.7" top="0.75" bottom="0.75" header="0.3" footer="0.3"/>
      <pageSetup orientation="portrait" r:id="rId1"/>
      <headerFooter>
        <oddHeader>&amp;C&amp;G</oddHeader>
      </headerFooter>
    </customSheetView>
  </customSheetViews>
  <mergeCells count="14">
    <mergeCell ref="B31:C31"/>
    <mergeCell ref="B1:C1"/>
    <mergeCell ref="A23:I23"/>
    <mergeCell ref="A5:J7"/>
    <mergeCell ref="A3:J3"/>
    <mergeCell ref="A9:C9"/>
    <mergeCell ref="B10:C10"/>
    <mergeCell ref="B11:C11"/>
    <mergeCell ref="B12:C12"/>
    <mergeCell ref="B13:C13"/>
    <mergeCell ref="B14:C14"/>
    <mergeCell ref="B15:C15"/>
    <mergeCell ref="B18:C18"/>
    <mergeCell ref="B20:C20"/>
  </mergeCells>
  <pageMargins left="0.7" right="0.7" top="0.75" bottom="0.75" header="0.3" footer="0.3"/>
  <pageSetup orientation="landscape"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52"/>
  <sheetViews>
    <sheetView zoomScale="85" zoomScaleNormal="85" workbookViewId="0">
      <selection activeCell="K41" sqref="K41"/>
    </sheetView>
  </sheetViews>
  <sheetFormatPr defaultRowHeight="14.4" x14ac:dyDescent="0.3"/>
  <cols>
    <col min="2" max="2" width="16.6640625" customWidth="1"/>
    <col min="3" max="3" width="14.6640625" customWidth="1"/>
    <col min="4" max="4" width="6.109375" customWidth="1"/>
    <col min="5" max="5" width="7.88671875" customWidth="1"/>
    <col min="6" max="6" width="11.109375" customWidth="1"/>
    <col min="7" max="26" width="11.6640625" customWidth="1"/>
  </cols>
  <sheetData>
    <row r="1" spans="1:26" ht="27.6" customHeight="1" x14ac:dyDescent="0.45">
      <c r="A1" s="369" t="s">
        <v>149</v>
      </c>
      <c r="B1" s="369"/>
      <c r="C1" s="365">
        <f>'Unit Information'!C1</f>
        <v>0</v>
      </c>
      <c r="D1" s="366"/>
      <c r="E1" s="366"/>
    </row>
    <row r="2" spans="1:26" ht="30" customHeight="1" x14ac:dyDescent="0.45">
      <c r="A2" s="121" t="s">
        <v>150</v>
      </c>
      <c r="B2" s="121"/>
      <c r="C2" s="122">
        <f>'Unit Information'!I1</f>
        <v>0</v>
      </c>
      <c r="D2" s="97"/>
      <c r="E2" s="97"/>
    </row>
    <row r="3" spans="1:26" ht="15.6" x14ac:dyDescent="0.3">
      <c r="A3" s="367" t="s">
        <v>151</v>
      </c>
      <c r="B3" s="367"/>
      <c r="C3" s="367"/>
      <c r="D3" s="367"/>
      <c r="E3" s="367"/>
      <c r="F3" s="367"/>
      <c r="G3" s="367"/>
      <c r="H3" s="367"/>
      <c r="I3" s="367"/>
      <c r="J3" s="367"/>
      <c r="K3" s="367"/>
      <c r="L3" s="367"/>
      <c r="M3" s="367"/>
      <c r="N3" s="367"/>
      <c r="O3" s="367"/>
      <c r="P3" s="367"/>
      <c r="Q3" s="367"/>
      <c r="R3" s="367"/>
      <c r="S3" s="367"/>
      <c r="T3" s="367"/>
      <c r="U3" s="367"/>
      <c r="V3" s="319"/>
      <c r="W3" s="319"/>
      <c r="X3" s="319"/>
      <c r="Y3" s="319"/>
      <c r="Z3" s="319"/>
    </row>
    <row r="4" spans="1:26" x14ac:dyDescent="0.3">
      <c r="A4" s="368" t="s">
        <v>1</v>
      </c>
      <c r="B4" s="368"/>
      <c r="C4" s="368"/>
      <c r="D4" s="368"/>
      <c r="E4" s="368"/>
      <c r="F4" s="368"/>
      <c r="G4" s="368"/>
      <c r="H4" s="368"/>
      <c r="I4" s="368"/>
      <c r="J4" s="368"/>
      <c r="K4" s="368"/>
      <c r="L4" s="368"/>
      <c r="M4" s="368"/>
      <c r="N4" s="368"/>
      <c r="O4" s="368"/>
      <c r="P4" s="368"/>
      <c r="Q4" s="368"/>
      <c r="R4" s="368"/>
      <c r="S4" s="368"/>
      <c r="T4" s="368"/>
      <c r="U4" s="368"/>
      <c r="V4" s="319"/>
      <c r="W4" s="319"/>
      <c r="X4" s="319"/>
      <c r="Y4" s="319"/>
      <c r="Z4" s="319"/>
    </row>
    <row r="5" spans="1:26" x14ac:dyDescent="0.3">
      <c r="A5" s="75"/>
      <c r="B5" s="75"/>
      <c r="C5" s="75"/>
      <c r="D5" s="75"/>
      <c r="E5" s="75"/>
      <c r="F5" s="75"/>
      <c r="G5" s="75"/>
      <c r="H5" s="75"/>
      <c r="I5" s="75"/>
      <c r="J5" s="75"/>
      <c r="K5" s="75"/>
      <c r="L5" s="75"/>
      <c r="M5" s="75"/>
      <c r="N5" s="75"/>
      <c r="O5" s="75"/>
      <c r="P5" s="75"/>
      <c r="Q5" s="75"/>
      <c r="R5" s="75"/>
      <c r="S5" s="75"/>
      <c r="T5" s="75"/>
      <c r="U5" s="75"/>
      <c r="V5" s="71"/>
      <c r="W5" s="71"/>
      <c r="X5" s="71"/>
      <c r="Y5" s="71"/>
      <c r="Z5" s="71"/>
    </row>
    <row r="6" spans="1:26" x14ac:dyDescent="0.3">
      <c r="A6" s="75"/>
      <c r="B6" s="75"/>
      <c r="C6" s="75"/>
      <c r="D6" s="75"/>
      <c r="E6" s="75"/>
      <c r="F6" s="75"/>
      <c r="G6" s="75"/>
      <c r="H6" s="75"/>
      <c r="I6" s="75"/>
      <c r="J6" s="75"/>
      <c r="K6" s="75"/>
      <c r="L6" s="75"/>
      <c r="M6" s="75"/>
      <c r="N6" s="75"/>
      <c r="O6" s="75"/>
      <c r="P6" s="75"/>
      <c r="Q6" s="75"/>
      <c r="R6" s="75"/>
      <c r="S6" s="75"/>
      <c r="T6" s="75"/>
      <c r="U6" s="75"/>
      <c r="V6" s="71"/>
      <c r="W6" s="71"/>
      <c r="X6" s="71"/>
      <c r="Y6" s="71"/>
      <c r="Z6" s="71"/>
    </row>
    <row r="7" spans="1:26" x14ac:dyDescent="0.3">
      <c r="A7" s="76"/>
      <c r="B7" s="76"/>
      <c r="C7" s="76"/>
      <c r="D7" s="72" t="s">
        <v>152</v>
      </c>
      <c r="E7" s="73">
        <v>0.02</v>
      </c>
      <c r="F7" s="76" t="s">
        <v>153</v>
      </c>
      <c r="G7" s="76" t="s">
        <v>154</v>
      </c>
      <c r="H7" s="76" t="s">
        <v>155</v>
      </c>
      <c r="I7" s="76" t="s">
        <v>156</v>
      </c>
      <c r="J7" s="76" t="s">
        <v>157</v>
      </c>
      <c r="K7" s="76" t="s">
        <v>158</v>
      </c>
      <c r="L7" s="76" t="s">
        <v>159</v>
      </c>
      <c r="M7" s="76" t="s">
        <v>160</v>
      </c>
      <c r="N7" s="76" t="s">
        <v>161</v>
      </c>
      <c r="O7" s="76" t="s">
        <v>162</v>
      </c>
      <c r="P7" s="76" t="s">
        <v>163</v>
      </c>
      <c r="Q7" s="76" t="s">
        <v>164</v>
      </c>
      <c r="R7" s="76" t="s">
        <v>165</v>
      </c>
      <c r="S7" s="76" t="s">
        <v>166</v>
      </c>
      <c r="T7" s="76" t="s">
        <v>167</v>
      </c>
      <c r="U7" s="76" t="s">
        <v>168</v>
      </c>
      <c r="V7" s="94" t="s">
        <v>169</v>
      </c>
      <c r="W7" s="94" t="s">
        <v>170</v>
      </c>
      <c r="X7" s="94" t="s">
        <v>171</v>
      </c>
      <c r="Y7" s="94" t="s">
        <v>172</v>
      </c>
      <c r="Z7" s="94" t="s">
        <v>173</v>
      </c>
    </row>
    <row r="8" spans="1:26" x14ac:dyDescent="0.3">
      <c r="A8" s="74" t="s">
        <v>174</v>
      </c>
      <c r="B8" s="74"/>
      <c r="C8" s="71"/>
      <c r="D8" s="71"/>
      <c r="E8" s="71"/>
      <c r="F8" s="116">
        <f>'Unit Information'!D45</f>
        <v>0</v>
      </c>
      <c r="G8" s="116">
        <f>F8*12</f>
        <v>0</v>
      </c>
      <c r="H8" s="116">
        <f>G8*E7+G8</f>
        <v>0</v>
      </c>
      <c r="I8" s="116">
        <f>H8*E7+H8</f>
        <v>0</v>
      </c>
      <c r="J8" s="116">
        <f>I8*E7+I8</f>
        <v>0</v>
      </c>
      <c r="K8" s="116">
        <f>J8*E7+J8</f>
        <v>0</v>
      </c>
      <c r="L8" s="116">
        <f>K8*E7+K8</f>
        <v>0</v>
      </c>
      <c r="M8" s="116">
        <f>L8*E7+L8</f>
        <v>0</v>
      </c>
      <c r="N8" s="116">
        <f>M8*E7+M8</f>
        <v>0</v>
      </c>
      <c r="O8" s="116">
        <f>N8*E7+N8</f>
        <v>0</v>
      </c>
      <c r="P8" s="116">
        <f>O8*E7+O8</f>
        <v>0</v>
      </c>
      <c r="Q8" s="116">
        <f>P8*E7+P8</f>
        <v>0</v>
      </c>
      <c r="R8" s="116">
        <f>Q8*E7+Q8</f>
        <v>0</v>
      </c>
      <c r="S8" s="116">
        <f>R8*E7+R8</f>
        <v>0</v>
      </c>
      <c r="T8" s="116">
        <f>S8*E7+S8</f>
        <v>0</v>
      </c>
      <c r="U8" s="116">
        <f>T8*E7+T8</f>
        <v>0</v>
      </c>
      <c r="V8" s="116">
        <f>U8*E7+U8</f>
        <v>0</v>
      </c>
      <c r="W8" s="116">
        <f>V8*E7+V8</f>
        <v>0</v>
      </c>
      <c r="X8" s="116">
        <f>W8*E7+W8</f>
        <v>0</v>
      </c>
      <c r="Y8" s="116">
        <f>X8*E7+X8</f>
        <v>0</v>
      </c>
      <c r="Z8" s="116">
        <f>Y8*E7+Y8</f>
        <v>0</v>
      </c>
    </row>
    <row r="9" spans="1:26" x14ac:dyDescent="0.3">
      <c r="A9" s="74" t="s">
        <v>175</v>
      </c>
      <c r="B9" s="74"/>
      <c r="C9" s="71"/>
      <c r="D9" s="71"/>
      <c r="E9" s="73">
        <v>7.0000000000000007E-2</v>
      </c>
      <c r="F9" s="116">
        <f>F8*E9*-1</f>
        <v>0</v>
      </c>
      <c r="G9" s="116">
        <f t="shared" ref="G9:G10" si="0">F9*12</f>
        <v>0</v>
      </c>
      <c r="H9" s="116">
        <f>-H8*$E9</f>
        <v>0</v>
      </c>
      <c r="I9" s="116">
        <f t="shared" ref="I9:Z9" si="1">-I8*$E9</f>
        <v>0</v>
      </c>
      <c r="J9" s="116">
        <f t="shared" si="1"/>
        <v>0</v>
      </c>
      <c r="K9" s="116">
        <f t="shared" si="1"/>
        <v>0</v>
      </c>
      <c r="L9" s="116">
        <f t="shared" si="1"/>
        <v>0</v>
      </c>
      <c r="M9" s="116">
        <f t="shared" si="1"/>
        <v>0</v>
      </c>
      <c r="N9" s="116">
        <f t="shared" si="1"/>
        <v>0</v>
      </c>
      <c r="O9" s="116">
        <f t="shared" si="1"/>
        <v>0</v>
      </c>
      <c r="P9" s="116">
        <f t="shared" si="1"/>
        <v>0</v>
      </c>
      <c r="Q9" s="116">
        <f t="shared" si="1"/>
        <v>0</v>
      </c>
      <c r="R9" s="116">
        <f t="shared" si="1"/>
        <v>0</v>
      </c>
      <c r="S9" s="116">
        <f t="shared" si="1"/>
        <v>0</v>
      </c>
      <c r="T9" s="116">
        <f t="shared" si="1"/>
        <v>0</v>
      </c>
      <c r="U9" s="116">
        <f t="shared" si="1"/>
        <v>0</v>
      </c>
      <c r="V9" s="116">
        <f t="shared" si="1"/>
        <v>0</v>
      </c>
      <c r="W9" s="116">
        <f t="shared" si="1"/>
        <v>0</v>
      </c>
      <c r="X9" s="116">
        <f t="shared" si="1"/>
        <v>0</v>
      </c>
      <c r="Y9" s="116">
        <f t="shared" si="1"/>
        <v>0</v>
      </c>
      <c r="Z9" s="116">
        <f t="shared" si="1"/>
        <v>0</v>
      </c>
    </row>
    <row r="10" spans="1:26" x14ac:dyDescent="0.3">
      <c r="A10" s="74" t="s">
        <v>176</v>
      </c>
      <c r="B10" s="74"/>
      <c r="C10" s="71"/>
      <c r="D10" s="71"/>
      <c r="E10" s="71"/>
      <c r="F10" s="116">
        <f>'Unit Information'!D48</f>
        <v>0</v>
      </c>
      <c r="G10" s="116">
        <f t="shared" si="0"/>
        <v>0</v>
      </c>
      <c r="H10" s="116">
        <f>G10*$E7+G10</f>
        <v>0</v>
      </c>
      <c r="I10" s="116">
        <f t="shared" ref="I10:Z10" si="2">H10*$E7+H10</f>
        <v>0</v>
      </c>
      <c r="J10" s="116">
        <f t="shared" si="2"/>
        <v>0</v>
      </c>
      <c r="K10" s="116">
        <f t="shared" si="2"/>
        <v>0</v>
      </c>
      <c r="L10" s="116">
        <f t="shared" si="2"/>
        <v>0</v>
      </c>
      <c r="M10" s="116">
        <f t="shared" si="2"/>
        <v>0</v>
      </c>
      <c r="N10" s="116">
        <f t="shared" si="2"/>
        <v>0</v>
      </c>
      <c r="O10" s="116">
        <f t="shared" si="2"/>
        <v>0</v>
      </c>
      <c r="P10" s="116">
        <f t="shared" si="2"/>
        <v>0</v>
      </c>
      <c r="Q10" s="116">
        <f t="shared" si="2"/>
        <v>0</v>
      </c>
      <c r="R10" s="116">
        <f t="shared" si="2"/>
        <v>0</v>
      </c>
      <c r="S10" s="116">
        <f t="shared" si="2"/>
        <v>0</v>
      </c>
      <c r="T10" s="116">
        <f t="shared" si="2"/>
        <v>0</v>
      </c>
      <c r="U10" s="116">
        <f t="shared" si="2"/>
        <v>0</v>
      </c>
      <c r="V10" s="116">
        <f t="shared" si="2"/>
        <v>0</v>
      </c>
      <c r="W10" s="116">
        <f t="shared" si="2"/>
        <v>0</v>
      </c>
      <c r="X10" s="116">
        <f t="shared" si="2"/>
        <v>0</v>
      </c>
      <c r="Y10" s="116">
        <f t="shared" si="2"/>
        <v>0</v>
      </c>
      <c r="Z10" s="116">
        <f t="shared" si="2"/>
        <v>0</v>
      </c>
    </row>
    <row r="11" spans="1:26" x14ac:dyDescent="0.3">
      <c r="A11" s="71"/>
      <c r="B11" s="71"/>
      <c r="C11" s="71"/>
      <c r="D11" s="71"/>
      <c r="E11" s="71"/>
      <c r="F11" s="99"/>
      <c r="G11" s="99"/>
      <c r="H11" s="99"/>
      <c r="I11" s="99"/>
      <c r="J11" s="99"/>
      <c r="K11" s="99"/>
      <c r="L11" s="99"/>
      <c r="M11" s="99"/>
      <c r="N11" s="99"/>
      <c r="O11" s="99"/>
      <c r="P11" s="99"/>
      <c r="Q11" s="99"/>
      <c r="R11" s="99"/>
      <c r="S11" s="99"/>
      <c r="T11" s="99"/>
      <c r="U11" s="99"/>
      <c r="V11" s="96"/>
      <c r="W11" s="96"/>
      <c r="X11" s="96"/>
      <c r="Y11" s="96"/>
      <c r="Z11" s="96"/>
    </row>
    <row r="12" spans="1:26" ht="15" thickBot="1" x14ac:dyDescent="0.35">
      <c r="A12" s="77" t="s">
        <v>177</v>
      </c>
      <c r="B12" s="77"/>
      <c r="C12" s="77"/>
      <c r="D12" s="77"/>
      <c r="E12" s="78"/>
      <c r="F12" s="117">
        <f>SUM(F8:F11)</f>
        <v>0</v>
      </c>
      <c r="G12" s="117">
        <f>SUM(G8:G11)</f>
        <v>0</v>
      </c>
      <c r="H12" s="117">
        <f>SUM(H8:H11)</f>
        <v>0</v>
      </c>
      <c r="I12" s="117">
        <f t="shared" ref="I12:Z12" si="3">SUM(I8:I11)</f>
        <v>0</v>
      </c>
      <c r="J12" s="117">
        <f t="shared" si="3"/>
        <v>0</v>
      </c>
      <c r="K12" s="117">
        <f t="shared" si="3"/>
        <v>0</v>
      </c>
      <c r="L12" s="117">
        <f t="shared" si="3"/>
        <v>0</v>
      </c>
      <c r="M12" s="117">
        <f t="shared" si="3"/>
        <v>0</v>
      </c>
      <c r="N12" s="117">
        <f t="shared" si="3"/>
        <v>0</v>
      </c>
      <c r="O12" s="117">
        <f t="shared" si="3"/>
        <v>0</v>
      </c>
      <c r="P12" s="117">
        <f t="shared" si="3"/>
        <v>0</v>
      </c>
      <c r="Q12" s="117">
        <f t="shared" si="3"/>
        <v>0</v>
      </c>
      <c r="R12" s="117">
        <f t="shared" si="3"/>
        <v>0</v>
      </c>
      <c r="S12" s="117">
        <f t="shared" si="3"/>
        <v>0</v>
      </c>
      <c r="T12" s="117">
        <f t="shared" si="3"/>
        <v>0</v>
      </c>
      <c r="U12" s="117">
        <f t="shared" si="3"/>
        <v>0</v>
      </c>
      <c r="V12" s="117">
        <f t="shared" si="3"/>
        <v>0</v>
      </c>
      <c r="W12" s="117">
        <f t="shared" si="3"/>
        <v>0</v>
      </c>
      <c r="X12" s="117">
        <f t="shared" si="3"/>
        <v>0</v>
      </c>
      <c r="Y12" s="117">
        <f t="shared" si="3"/>
        <v>0</v>
      </c>
      <c r="Z12" s="117">
        <f t="shared" si="3"/>
        <v>0</v>
      </c>
    </row>
    <row r="13" spans="1:26" ht="15" thickTop="1" x14ac:dyDescent="0.3">
      <c r="A13" s="79"/>
      <c r="B13" s="79"/>
      <c r="C13" s="79"/>
      <c r="D13" s="79"/>
      <c r="E13" s="71"/>
      <c r="F13" s="71"/>
      <c r="G13" s="71"/>
      <c r="H13" s="71"/>
      <c r="I13" s="71"/>
      <c r="J13" s="71"/>
      <c r="K13" s="71"/>
      <c r="L13" s="71"/>
      <c r="M13" s="71"/>
      <c r="N13" s="71"/>
      <c r="O13" s="71"/>
      <c r="P13" s="71"/>
      <c r="Q13" s="71"/>
      <c r="R13" s="71"/>
      <c r="S13" s="71"/>
      <c r="T13" s="71"/>
      <c r="U13" s="71"/>
      <c r="V13" s="95"/>
      <c r="W13" s="95"/>
      <c r="X13" s="95"/>
      <c r="Y13" s="95"/>
      <c r="Z13" s="95"/>
    </row>
    <row r="14" spans="1:26" x14ac:dyDescent="0.3">
      <c r="A14" s="76"/>
      <c r="B14" s="76"/>
      <c r="C14" s="76"/>
      <c r="D14" s="72" t="s">
        <v>178</v>
      </c>
      <c r="E14" s="73">
        <v>0.03</v>
      </c>
      <c r="F14" s="76" t="s">
        <v>153</v>
      </c>
      <c r="G14" s="76" t="s">
        <v>154</v>
      </c>
      <c r="H14" s="76" t="s">
        <v>155</v>
      </c>
      <c r="I14" s="76" t="s">
        <v>156</v>
      </c>
      <c r="J14" s="76" t="s">
        <v>157</v>
      </c>
      <c r="K14" s="76" t="s">
        <v>158</v>
      </c>
      <c r="L14" s="76" t="s">
        <v>159</v>
      </c>
      <c r="M14" s="76" t="s">
        <v>160</v>
      </c>
      <c r="N14" s="76" t="s">
        <v>161</v>
      </c>
      <c r="O14" s="76" t="s">
        <v>162</v>
      </c>
      <c r="P14" s="76" t="s">
        <v>163</v>
      </c>
      <c r="Q14" s="76" t="s">
        <v>164</v>
      </c>
      <c r="R14" s="76" t="s">
        <v>165</v>
      </c>
      <c r="S14" s="76" t="s">
        <v>166</v>
      </c>
      <c r="T14" s="76" t="s">
        <v>167</v>
      </c>
      <c r="U14" s="76" t="s">
        <v>168</v>
      </c>
      <c r="V14" s="94" t="s">
        <v>169</v>
      </c>
      <c r="W14" s="94" t="s">
        <v>170</v>
      </c>
      <c r="X14" s="94" t="s">
        <v>171</v>
      </c>
      <c r="Y14" s="94" t="s">
        <v>172</v>
      </c>
      <c r="Z14" s="94" t="s">
        <v>173</v>
      </c>
    </row>
    <row r="15" spans="1:26" x14ac:dyDescent="0.3">
      <c r="A15" s="74" t="s">
        <v>179</v>
      </c>
      <c r="B15" s="74"/>
      <c r="C15" s="71"/>
      <c r="D15" s="71"/>
      <c r="E15" s="71"/>
      <c r="F15" s="116">
        <f>'Operating Expenses'!E13/12</f>
        <v>0</v>
      </c>
      <c r="G15" s="116">
        <f t="shared" ref="G15:G20" si="4">F15*12</f>
        <v>0</v>
      </c>
      <c r="H15" s="116">
        <f>G15*E14+G15</f>
        <v>0</v>
      </c>
      <c r="I15" s="116">
        <f>H15*E14+H15</f>
        <v>0</v>
      </c>
      <c r="J15" s="116">
        <f>I15*E14+I15</f>
        <v>0</v>
      </c>
      <c r="K15" s="116">
        <f>J15*E14+J15</f>
        <v>0</v>
      </c>
      <c r="L15" s="116">
        <f>K15*E14+K15</f>
        <v>0</v>
      </c>
      <c r="M15" s="116">
        <f>L15*E14+L15</f>
        <v>0</v>
      </c>
      <c r="N15" s="116">
        <f>M15*E14+M15</f>
        <v>0</v>
      </c>
      <c r="O15" s="116">
        <f>N15*E14+N15</f>
        <v>0</v>
      </c>
      <c r="P15" s="116">
        <f>O15*E14+O15</f>
        <v>0</v>
      </c>
      <c r="Q15" s="116">
        <f>P15*E14+P15</f>
        <v>0</v>
      </c>
      <c r="R15" s="116">
        <f>Q15*E14+Q15</f>
        <v>0</v>
      </c>
      <c r="S15" s="116">
        <f>R15*E14+R15</f>
        <v>0</v>
      </c>
      <c r="T15" s="116">
        <f>S15*E14+S15</f>
        <v>0</v>
      </c>
      <c r="U15" s="116">
        <f>T15*E14+T15</f>
        <v>0</v>
      </c>
      <c r="V15" s="193">
        <f>U15*E14+U15</f>
        <v>0</v>
      </c>
      <c r="W15" s="193">
        <f>V15*E14+V15</f>
        <v>0</v>
      </c>
      <c r="X15" s="193">
        <f>W15*E14+W15</f>
        <v>0</v>
      </c>
      <c r="Y15" s="193">
        <f>X15*E14+X15</f>
        <v>0</v>
      </c>
      <c r="Z15" s="193">
        <f>Y15*E14+Y15</f>
        <v>0</v>
      </c>
    </row>
    <row r="16" spans="1:26" x14ac:dyDescent="0.3">
      <c r="A16" s="136" t="s">
        <v>234</v>
      </c>
      <c r="B16" s="136"/>
      <c r="C16" s="137"/>
      <c r="D16" s="138"/>
      <c r="E16" s="71"/>
      <c r="F16" s="116">
        <f>'Operating Expenses'!E15/12</f>
        <v>0</v>
      </c>
      <c r="G16" s="116">
        <f t="shared" si="4"/>
        <v>0</v>
      </c>
      <c r="H16" s="116">
        <f>G16</f>
        <v>0</v>
      </c>
      <c r="I16" s="116">
        <f t="shared" ref="I16:U16" si="5">H16</f>
        <v>0</v>
      </c>
      <c r="J16" s="116">
        <f t="shared" si="5"/>
        <v>0</v>
      </c>
      <c r="K16" s="116">
        <f t="shared" si="5"/>
        <v>0</v>
      </c>
      <c r="L16" s="116">
        <f t="shared" si="5"/>
        <v>0</v>
      </c>
      <c r="M16" s="116">
        <f t="shared" si="5"/>
        <v>0</v>
      </c>
      <c r="N16" s="116">
        <f t="shared" si="5"/>
        <v>0</v>
      </c>
      <c r="O16" s="116">
        <f t="shared" si="5"/>
        <v>0</v>
      </c>
      <c r="P16" s="116">
        <f t="shared" si="5"/>
        <v>0</v>
      </c>
      <c r="Q16" s="116">
        <f t="shared" si="5"/>
        <v>0</v>
      </c>
      <c r="R16" s="116">
        <f t="shared" si="5"/>
        <v>0</v>
      </c>
      <c r="S16" s="116">
        <f t="shared" si="5"/>
        <v>0</v>
      </c>
      <c r="T16" s="116">
        <f t="shared" si="5"/>
        <v>0</v>
      </c>
      <c r="U16" s="116">
        <f t="shared" si="5"/>
        <v>0</v>
      </c>
      <c r="V16" s="193">
        <f>U16</f>
        <v>0</v>
      </c>
      <c r="W16" s="193">
        <f>V16</f>
        <v>0</v>
      </c>
      <c r="X16" s="193">
        <f>W16</f>
        <v>0</v>
      </c>
      <c r="Y16" s="193">
        <f>X16</f>
        <v>0</v>
      </c>
      <c r="Z16" s="193">
        <f>Y16</f>
        <v>0</v>
      </c>
    </row>
    <row r="17" spans="1:26" x14ac:dyDescent="0.3">
      <c r="A17" s="136" t="s">
        <v>235</v>
      </c>
      <c r="B17" s="136"/>
      <c r="C17" s="137"/>
      <c r="D17" s="138"/>
      <c r="E17" s="71"/>
      <c r="F17" s="116">
        <f>'Operating Expenses'!E17/12</f>
        <v>0</v>
      </c>
      <c r="G17" s="116">
        <f>$F$17*12</f>
        <v>0</v>
      </c>
      <c r="H17" s="116">
        <f t="shared" ref="H17:L17" si="6">$F$17*12</f>
        <v>0</v>
      </c>
      <c r="I17" s="116">
        <f t="shared" si="6"/>
        <v>0</v>
      </c>
      <c r="J17" s="116">
        <f t="shared" si="6"/>
        <v>0</v>
      </c>
      <c r="K17" s="116">
        <f t="shared" si="6"/>
        <v>0</v>
      </c>
      <c r="L17" s="116">
        <f t="shared" si="6"/>
        <v>0</v>
      </c>
      <c r="M17" s="116"/>
      <c r="N17" s="116"/>
      <c r="O17" s="116"/>
      <c r="P17" s="116"/>
      <c r="Q17" s="116"/>
      <c r="R17" s="116"/>
      <c r="S17" s="116"/>
      <c r="T17" s="116"/>
      <c r="U17" s="116"/>
      <c r="V17" s="193"/>
      <c r="W17" s="193"/>
      <c r="X17" s="193"/>
      <c r="Y17" s="193"/>
      <c r="Z17" s="193"/>
    </row>
    <row r="18" spans="1:26" x14ac:dyDescent="0.3">
      <c r="A18" s="74" t="s">
        <v>180</v>
      </c>
      <c r="B18" s="74"/>
      <c r="C18" s="71"/>
      <c r="D18" s="71"/>
      <c r="E18" s="71"/>
      <c r="F18" s="116">
        <f>'Operating Expenses'!E30/12</f>
        <v>0</v>
      </c>
      <c r="G18" s="116">
        <f t="shared" si="4"/>
        <v>0</v>
      </c>
      <c r="H18" s="116">
        <f>G18*E14+G18</f>
        <v>0</v>
      </c>
      <c r="I18" s="116">
        <f>H18*E14+H18</f>
        <v>0</v>
      </c>
      <c r="J18" s="116">
        <f>I18*E14+I18</f>
        <v>0</v>
      </c>
      <c r="K18" s="116">
        <f>J18*E14+J18</f>
        <v>0</v>
      </c>
      <c r="L18" s="116">
        <f>K18*E14+K18</f>
        <v>0</v>
      </c>
      <c r="M18" s="116">
        <f>L18*E14+L18</f>
        <v>0</v>
      </c>
      <c r="N18" s="116">
        <f>M18*E14+M18</f>
        <v>0</v>
      </c>
      <c r="O18" s="116">
        <f>N18*E14+N18</f>
        <v>0</v>
      </c>
      <c r="P18" s="116">
        <f>O18*E14+O18</f>
        <v>0</v>
      </c>
      <c r="Q18" s="116">
        <f>P18*E14+P18</f>
        <v>0</v>
      </c>
      <c r="R18" s="116">
        <f>Q18*E14+Q18</f>
        <v>0</v>
      </c>
      <c r="S18" s="116">
        <f>R18*E14+R18</f>
        <v>0</v>
      </c>
      <c r="T18" s="116">
        <f>S18*E14+S18</f>
        <v>0</v>
      </c>
      <c r="U18" s="116">
        <f>T18*E14+T18</f>
        <v>0</v>
      </c>
      <c r="V18" s="193">
        <f>U18*E14+U18</f>
        <v>0</v>
      </c>
      <c r="W18" s="193">
        <f>V18*E14+V18</f>
        <v>0</v>
      </c>
      <c r="X18" s="193">
        <f>W18*E14+W18</f>
        <v>0</v>
      </c>
      <c r="Y18" s="193">
        <f>X18*E14+X18</f>
        <v>0</v>
      </c>
      <c r="Z18" s="193">
        <f>Y18*E14+Y18</f>
        <v>0</v>
      </c>
    </row>
    <row r="19" spans="1:26" x14ac:dyDescent="0.3">
      <c r="A19" s="74" t="s">
        <v>181</v>
      </c>
      <c r="B19" s="74"/>
      <c r="C19" s="71"/>
      <c r="D19" s="71"/>
      <c r="E19" s="71"/>
      <c r="F19" s="116">
        <f>'Operating Expenses'!E40/12</f>
        <v>0</v>
      </c>
      <c r="G19" s="116">
        <f t="shared" si="4"/>
        <v>0</v>
      </c>
      <c r="H19" s="116">
        <f>G19*E14+G19</f>
        <v>0</v>
      </c>
      <c r="I19" s="116">
        <f>H19*E14+H19</f>
        <v>0</v>
      </c>
      <c r="J19" s="116">
        <f>I19*E14+I19</f>
        <v>0</v>
      </c>
      <c r="K19" s="116">
        <f>J19*E14+J19</f>
        <v>0</v>
      </c>
      <c r="L19" s="116">
        <f>K19*E14+K19</f>
        <v>0</v>
      </c>
      <c r="M19" s="116">
        <f>L19*E14+L19</f>
        <v>0</v>
      </c>
      <c r="N19" s="116">
        <f>M19*E14+M19</f>
        <v>0</v>
      </c>
      <c r="O19" s="116">
        <f>N19*E14+N19</f>
        <v>0</v>
      </c>
      <c r="P19" s="116">
        <f>O19*E14+O19</f>
        <v>0</v>
      </c>
      <c r="Q19" s="116">
        <f>P19*E14+P19</f>
        <v>0</v>
      </c>
      <c r="R19" s="116">
        <f>Q19*E14+Q19</f>
        <v>0</v>
      </c>
      <c r="S19" s="116">
        <f>R19*E14+R19</f>
        <v>0</v>
      </c>
      <c r="T19" s="116">
        <f>S19*E14+S19</f>
        <v>0</v>
      </c>
      <c r="U19" s="116">
        <f>T19*E14+T19</f>
        <v>0</v>
      </c>
      <c r="V19" s="193">
        <f>U19*E14+U19</f>
        <v>0</v>
      </c>
      <c r="W19" s="193">
        <f>V19*E14+V19</f>
        <v>0</v>
      </c>
      <c r="X19" s="193">
        <f>W19*E14+W19</f>
        <v>0</v>
      </c>
      <c r="Y19" s="193">
        <f>X19*E14+X19</f>
        <v>0</v>
      </c>
      <c r="Z19" s="193">
        <f>Y19*E14+Y19</f>
        <v>0</v>
      </c>
    </row>
    <row r="20" spans="1:26" x14ac:dyDescent="0.3">
      <c r="A20" s="74" t="s">
        <v>182</v>
      </c>
      <c r="B20" s="74"/>
      <c r="C20" s="71"/>
      <c r="D20" s="71"/>
      <c r="E20" s="71"/>
      <c r="F20" s="116">
        <f>'Operating Expenses'!E48/12</f>
        <v>0</v>
      </c>
      <c r="G20" s="116">
        <f t="shared" si="4"/>
        <v>0</v>
      </c>
      <c r="H20" s="116">
        <f>G20*E14+G20</f>
        <v>0</v>
      </c>
      <c r="I20" s="116">
        <f>H20*E14+H20</f>
        <v>0</v>
      </c>
      <c r="J20" s="116">
        <f>I20*E14+I20</f>
        <v>0</v>
      </c>
      <c r="K20" s="116">
        <f>J20*E14+J20</f>
        <v>0</v>
      </c>
      <c r="L20" s="116">
        <f>K20*E14+K20</f>
        <v>0</v>
      </c>
      <c r="M20" s="116">
        <f>L20*E14+L20</f>
        <v>0</v>
      </c>
      <c r="N20" s="116">
        <f>M20*E14+M20</f>
        <v>0</v>
      </c>
      <c r="O20" s="116">
        <f>N20*E14+N20</f>
        <v>0</v>
      </c>
      <c r="P20" s="116">
        <f>O20*E14+O20</f>
        <v>0</v>
      </c>
      <c r="Q20" s="116">
        <f>P20*E14+P20</f>
        <v>0</v>
      </c>
      <c r="R20" s="116">
        <f>Q20*E14+Q20</f>
        <v>0</v>
      </c>
      <c r="S20" s="116">
        <f>R20*E14+R20</f>
        <v>0</v>
      </c>
      <c r="T20" s="116">
        <f>S20*E14+S20</f>
        <v>0</v>
      </c>
      <c r="U20" s="116">
        <f>T20*E14+T20</f>
        <v>0</v>
      </c>
      <c r="V20" s="193">
        <f>U20*E14+U20</f>
        <v>0</v>
      </c>
      <c r="W20" s="193">
        <f>V20*E14+V20</f>
        <v>0</v>
      </c>
      <c r="X20" s="193">
        <f>W20*E14+W20</f>
        <v>0</v>
      </c>
      <c r="Y20" s="193">
        <f>X20*E14+X20</f>
        <v>0</v>
      </c>
      <c r="Z20" s="193">
        <f>Y20*E14+Y20</f>
        <v>0</v>
      </c>
    </row>
    <row r="21" spans="1:26" x14ac:dyDescent="0.3">
      <c r="A21" s="71"/>
      <c r="B21" s="71"/>
      <c r="C21" s="71"/>
      <c r="D21" s="71"/>
      <c r="E21" s="71"/>
      <c r="F21" s="99"/>
      <c r="G21" s="81"/>
      <c r="H21" s="81"/>
      <c r="I21" s="81"/>
      <c r="J21" s="81"/>
      <c r="K21" s="81"/>
      <c r="L21" s="81"/>
      <c r="M21" s="81"/>
      <c r="N21" s="81"/>
      <c r="O21" s="81"/>
      <c r="P21" s="81"/>
      <c r="Q21" s="81"/>
      <c r="R21" s="81"/>
      <c r="S21" s="81"/>
      <c r="T21" s="81"/>
      <c r="U21" s="81"/>
      <c r="V21" s="96"/>
      <c r="W21" s="96"/>
      <c r="X21" s="96"/>
      <c r="Y21" s="96"/>
      <c r="Z21" s="96"/>
    </row>
    <row r="22" spans="1:26" ht="15" thickBot="1" x14ac:dyDescent="0.35">
      <c r="A22" s="77" t="s">
        <v>183</v>
      </c>
      <c r="B22" s="77"/>
      <c r="C22" s="77"/>
      <c r="D22" s="77"/>
      <c r="E22" s="78"/>
      <c r="F22" s="117">
        <f>SUM(F15:F21)</f>
        <v>0</v>
      </c>
      <c r="G22" s="117">
        <f>SUM(G15:G21)</f>
        <v>0</v>
      </c>
      <c r="H22" s="117">
        <f>SUM(H15:H21)</f>
        <v>0</v>
      </c>
      <c r="I22" s="117">
        <f t="shared" ref="I22:U22" si="7">SUM(I15:I21)</f>
        <v>0</v>
      </c>
      <c r="J22" s="117">
        <f t="shared" si="7"/>
        <v>0</v>
      </c>
      <c r="K22" s="117">
        <f t="shared" si="7"/>
        <v>0</v>
      </c>
      <c r="L22" s="117">
        <f t="shared" si="7"/>
        <v>0</v>
      </c>
      <c r="M22" s="117">
        <f t="shared" si="7"/>
        <v>0</v>
      </c>
      <c r="N22" s="117">
        <f t="shared" si="7"/>
        <v>0</v>
      </c>
      <c r="O22" s="117">
        <f t="shared" si="7"/>
        <v>0</v>
      </c>
      <c r="P22" s="117">
        <f t="shared" si="7"/>
        <v>0</v>
      </c>
      <c r="Q22" s="117">
        <f t="shared" si="7"/>
        <v>0</v>
      </c>
      <c r="R22" s="117">
        <f t="shared" si="7"/>
        <v>0</v>
      </c>
      <c r="S22" s="117">
        <f t="shared" si="7"/>
        <v>0</v>
      </c>
      <c r="T22" s="117">
        <f t="shared" si="7"/>
        <v>0</v>
      </c>
      <c r="U22" s="117">
        <f t="shared" si="7"/>
        <v>0</v>
      </c>
      <c r="V22" s="117">
        <f>SUM(V15:V21)</f>
        <v>0</v>
      </c>
      <c r="W22" s="117">
        <f>SUM(W15:W21)</f>
        <v>0</v>
      </c>
      <c r="X22" s="117">
        <f>SUM(X15:X21)</f>
        <v>0</v>
      </c>
      <c r="Y22" s="117">
        <f>SUM(Y15:Y21)</f>
        <v>0</v>
      </c>
      <c r="Z22" s="117">
        <f>SUM(Z15:Z21)</f>
        <v>0</v>
      </c>
    </row>
    <row r="23" spans="1:26" ht="15" thickTop="1" x14ac:dyDescent="0.3">
      <c r="A23" s="71"/>
      <c r="B23" s="71"/>
      <c r="C23" s="71"/>
      <c r="D23" s="71"/>
      <c r="E23" s="71"/>
      <c r="F23" s="71"/>
      <c r="G23" s="71"/>
      <c r="H23" s="71"/>
      <c r="I23" s="71"/>
      <c r="J23" s="71"/>
      <c r="K23" s="71"/>
      <c r="L23" s="71"/>
      <c r="M23" s="71"/>
      <c r="N23" s="71"/>
      <c r="O23" s="71"/>
      <c r="P23" s="71"/>
      <c r="Q23" s="71"/>
      <c r="R23" s="71"/>
      <c r="S23" s="71"/>
      <c r="T23" s="71"/>
      <c r="U23" s="71"/>
      <c r="V23" s="95"/>
      <c r="W23" s="95"/>
      <c r="X23" s="95"/>
      <c r="Y23" s="95"/>
      <c r="Z23" s="95"/>
    </row>
    <row r="24" spans="1:26" x14ac:dyDescent="0.3">
      <c r="A24" s="74" t="s">
        <v>184</v>
      </c>
      <c r="B24" s="74"/>
      <c r="C24" s="71"/>
      <c r="D24" s="71"/>
      <c r="E24" s="71"/>
      <c r="F24" s="116">
        <f>'Operating Expenses'!E52/12</f>
        <v>0</v>
      </c>
      <c r="G24" s="116">
        <f>F24*12</f>
        <v>0</v>
      </c>
      <c r="H24" s="116">
        <f>G24*E26+G24</f>
        <v>0</v>
      </c>
      <c r="I24" s="116">
        <f>H24*E26+H24</f>
        <v>0</v>
      </c>
      <c r="J24" s="116">
        <f>I24*E26+I24</f>
        <v>0</v>
      </c>
      <c r="K24" s="116">
        <f>J24*E26+J24</f>
        <v>0</v>
      </c>
      <c r="L24" s="116">
        <f>K24*E26+K24</f>
        <v>0</v>
      </c>
      <c r="M24" s="116">
        <f>L24*E26+L24</f>
        <v>0</v>
      </c>
      <c r="N24" s="116">
        <f>M24*E26+M24</f>
        <v>0</v>
      </c>
      <c r="O24" s="116">
        <f>N24*E26+N24</f>
        <v>0</v>
      </c>
      <c r="P24" s="116">
        <f>O24*E26+O24</f>
        <v>0</v>
      </c>
      <c r="Q24" s="116">
        <f>P24*E26+P24</f>
        <v>0</v>
      </c>
      <c r="R24" s="116">
        <f>Q24*E26+Q24</f>
        <v>0</v>
      </c>
      <c r="S24" s="116">
        <f>R24*E26+R24</f>
        <v>0</v>
      </c>
      <c r="T24" s="116">
        <f>S24*E26+S24</f>
        <v>0</v>
      </c>
      <c r="U24" s="116">
        <f>T24*E26+T24</f>
        <v>0</v>
      </c>
      <c r="V24" s="116">
        <f>U24*E26+U24</f>
        <v>0</v>
      </c>
      <c r="W24" s="116">
        <f>V24*E26+V24</f>
        <v>0</v>
      </c>
      <c r="X24" s="116">
        <f>W24*E26+W24</f>
        <v>0</v>
      </c>
      <c r="Y24" s="116">
        <f>X24*E26+X24</f>
        <v>0</v>
      </c>
      <c r="Z24" s="116">
        <f>Y24*E26+Y24</f>
        <v>0</v>
      </c>
    </row>
    <row r="25" spans="1:26" x14ac:dyDescent="0.3">
      <c r="A25" s="89" t="s">
        <v>185</v>
      </c>
      <c r="B25" s="90"/>
      <c r="C25" s="90"/>
      <c r="D25" s="90"/>
      <c r="E25" s="104" t="e">
        <f>G24/'Unit Information'!B40</f>
        <v>#DIV/0!</v>
      </c>
      <c r="F25" s="71"/>
      <c r="G25" s="71"/>
      <c r="H25" s="71"/>
      <c r="I25" s="71"/>
      <c r="J25" s="71"/>
      <c r="K25" s="71"/>
      <c r="L25" s="71"/>
      <c r="M25" s="71"/>
      <c r="N25" s="71"/>
      <c r="O25" s="71"/>
      <c r="P25" s="71"/>
      <c r="Q25" s="71"/>
      <c r="R25" s="71"/>
      <c r="S25" s="71"/>
      <c r="T25" s="71"/>
      <c r="U25" s="71"/>
      <c r="V25" s="95"/>
      <c r="W25" s="95"/>
      <c r="X25" s="95"/>
      <c r="Y25" s="95"/>
      <c r="Z25" s="95"/>
    </row>
    <row r="26" spans="1:26" x14ac:dyDescent="0.3">
      <c r="A26" s="91" t="s">
        <v>186</v>
      </c>
      <c r="B26" s="70"/>
      <c r="C26" s="92"/>
      <c r="D26" s="92"/>
      <c r="E26" s="93">
        <v>0</v>
      </c>
      <c r="F26" s="71"/>
      <c r="G26" s="71"/>
      <c r="H26" s="71"/>
      <c r="I26" s="71"/>
      <c r="J26" s="71"/>
      <c r="K26" s="71"/>
      <c r="L26" s="71"/>
      <c r="M26" s="71"/>
      <c r="N26" s="71"/>
      <c r="O26" s="71"/>
      <c r="P26" s="71"/>
      <c r="Q26" s="71"/>
      <c r="R26" s="71"/>
      <c r="S26" s="71"/>
      <c r="T26" s="71"/>
      <c r="U26" s="71"/>
      <c r="V26" s="95"/>
      <c r="W26" s="95"/>
      <c r="X26" s="95"/>
      <c r="Y26" s="95"/>
      <c r="Z26" s="95"/>
    </row>
    <row r="27" spans="1:26" x14ac:dyDescent="0.3">
      <c r="A27" s="71"/>
      <c r="B27" s="71"/>
      <c r="C27" s="71"/>
      <c r="D27" s="71"/>
      <c r="E27" s="71"/>
      <c r="F27" s="71"/>
      <c r="G27" s="71"/>
      <c r="H27" s="71"/>
      <c r="I27" s="71"/>
      <c r="J27" s="71"/>
      <c r="K27" s="71"/>
      <c r="L27" s="71"/>
      <c r="M27" s="71"/>
      <c r="N27" s="71"/>
      <c r="O27" s="71"/>
      <c r="P27" s="71"/>
      <c r="Q27" s="71"/>
      <c r="R27" s="71"/>
      <c r="S27" s="71"/>
      <c r="T27" s="71"/>
      <c r="U27" s="71"/>
      <c r="V27" s="95"/>
      <c r="W27" s="95"/>
      <c r="X27" s="95"/>
      <c r="Y27" s="95"/>
      <c r="Z27" s="95"/>
    </row>
    <row r="28" spans="1:26" x14ac:dyDescent="0.3">
      <c r="A28" s="74" t="s">
        <v>187</v>
      </c>
      <c r="B28" s="74"/>
      <c r="C28" s="71"/>
      <c r="D28" s="71"/>
      <c r="E28" s="71"/>
      <c r="F28" s="116">
        <f>F12-(F22+F24)</f>
        <v>0</v>
      </c>
      <c r="G28" s="116">
        <f>G12-(G22+G24)</f>
        <v>0</v>
      </c>
      <c r="H28" s="116">
        <f>H12-(H22+H24)</f>
        <v>0</v>
      </c>
      <c r="I28" s="116">
        <f t="shared" ref="I28:Z28" si="8">I12-(I22+I24)</f>
        <v>0</v>
      </c>
      <c r="J28" s="116">
        <f t="shared" si="8"/>
        <v>0</v>
      </c>
      <c r="K28" s="116">
        <f t="shared" si="8"/>
        <v>0</v>
      </c>
      <c r="L28" s="116">
        <f t="shared" si="8"/>
        <v>0</v>
      </c>
      <c r="M28" s="116">
        <f t="shared" si="8"/>
        <v>0</v>
      </c>
      <c r="N28" s="116">
        <f t="shared" si="8"/>
        <v>0</v>
      </c>
      <c r="O28" s="116">
        <f t="shared" si="8"/>
        <v>0</v>
      </c>
      <c r="P28" s="116">
        <f t="shared" si="8"/>
        <v>0</v>
      </c>
      <c r="Q28" s="116">
        <f t="shared" si="8"/>
        <v>0</v>
      </c>
      <c r="R28" s="116">
        <f t="shared" si="8"/>
        <v>0</v>
      </c>
      <c r="S28" s="116">
        <f t="shared" si="8"/>
        <v>0</v>
      </c>
      <c r="T28" s="116">
        <f t="shared" si="8"/>
        <v>0</v>
      </c>
      <c r="U28" s="116">
        <f t="shared" si="8"/>
        <v>0</v>
      </c>
      <c r="V28" s="116">
        <f t="shared" si="8"/>
        <v>0</v>
      </c>
      <c r="W28" s="116">
        <f t="shared" si="8"/>
        <v>0</v>
      </c>
      <c r="X28" s="116">
        <f t="shared" si="8"/>
        <v>0</v>
      </c>
      <c r="Y28" s="116">
        <f t="shared" si="8"/>
        <v>0</v>
      </c>
      <c r="Z28" s="116">
        <f t="shared" si="8"/>
        <v>0</v>
      </c>
    </row>
    <row r="29" spans="1:26" x14ac:dyDescent="0.3">
      <c r="A29" s="71"/>
      <c r="B29" s="71"/>
      <c r="C29" s="71"/>
      <c r="D29" s="71"/>
      <c r="E29" s="71"/>
      <c r="F29" s="71"/>
      <c r="G29" s="71"/>
      <c r="H29" s="71"/>
      <c r="I29" s="71"/>
      <c r="J29" s="71"/>
      <c r="K29" s="71"/>
      <c r="L29" s="71"/>
      <c r="M29" s="71"/>
      <c r="N29" s="71"/>
      <c r="O29" s="71"/>
      <c r="P29" s="71"/>
      <c r="Q29" s="71"/>
      <c r="R29" s="71"/>
      <c r="S29" s="71"/>
      <c r="T29" s="71"/>
      <c r="U29" s="71"/>
      <c r="V29" s="95"/>
      <c r="W29" s="95"/>
      <c r="X29" s="95"/>
      <c r="Y29" s="95"/>
      <c r="Z29" s="95"/>
    </row>
    <row r="30" spans="1:26" ht="40.200000000000003" x14ac:dyDescent="0.3">
      <c r="A30" s="74" t="s">
        <v>188</v>
      </c>
      <c r="B30" s="74"/>
      <c r="C30" s="76" t="s">
        <v>189</v>
      </c>
      <c r="D30" s="76" t="s">
        <v>190</v>
      </c>
      <c r="E30" s="76" t="s">
        <v>191</v>
      </c>
      <c r="F30" s="88" t="s">
        <v>192</v>
      </c>
      <c r="G30" s="71"/>
      <c r="H30" s="71"/>
      <c r="I30" s="71"/>
      <c r="J30" s="71"/>
      <c r="K30" s="71"/>
      <c r="L30" s="71"/>
      <c r="M30" s="71"/>
      <c r="N30" s="71"/>
      <c r="O30" s="71"/>
      <c r="P30" s="71"/>
      <c r="Q30" s="71"/>
      <c r="R30" s="71"/>
      <c r="S30" s="71"/>
      <c r="T30" s="71"/>
      <c r="U30" s="71"/>
      <c r="V30" s="95"/>
      <c r="W30" s="95"/>
      <c r="X30" s="95"/>
      <c r="Y30" s="95"/>
      <c r="Z30" s="95"/>
    </row>
    <row r="31" spans="1:26" x14ac:dyDescent="0.3">
      <c r="A31" s="74" t="s">
        <v>193</v>
      </c>
      <c r="B31" s="74"/>
      <c r="C31" s="118">
        <v>0</v>
      </c>
      <c r="D31" s="82">
        <v>0.06</v>
      </c>
      <c r="E31" s="83">
        <v>30</v>
      </c>
      <c r="F31" s="118"/>
      <c r="G31" s="116">
        <f>F31*12</f>
        <v>0</v>
      </c>
      <c r="H31" s="116">
        <f>G31</f>
        <v>0</v>
      </c>
      <c r="I31" s="116">
        <f t="shared" ref="I31:Z33" si="9">H31</f>
        <v>0</v>
      </c>
      <c r="J31" s="116">
        <f t="shared" si="9"/>
        <v>0</v>
      </c>
      <c r="K31" s="116">
        <f t="shared" si="9"/>
        <v>0</v>
      </c>
      <c r="L31" s="116">
        <f t="shared" si="9"/>
        <v>0</v>
      </c>
      <c r="M31" s="116">
        <f t="shared" si="9"/>
        <v>0</v>
      </c>
      <c r="N31" s="116">
        <f t="shared" si="9"/>
        <v>0</v>
      </c>
      <c r="O31" s="116">
        <f t="shared" si="9"/>
        <v>0</v>
      </c>
      <c r="P31" s="116">
        <f t="shared" si="9"/>
        <v>0</v>
      </c>
      <c r="Q31" s="116">
        <f t="shared" si="9"/>
        <v>0</v>
      </c>
      <c r="R31" s="116">
        <f t="shared" si="9"/>
        <v>0</v>
      </c>
      <c r="S31" s="116">
        <f t="shared" si="9"/>
        <v>0</v>
      </c>
      <c r="T31" s="116">
        <f t="shared" si="9"/>
        <v>0</v>
      </c>
      <c r="U31" s="116">
        <f t="shared" si="9"/>
        <v>0</v>
      </c>
      <c r="V31" s="116">
        <f t="shared" si="9"/>
        <v>0</v>
      </c>
      <c r="W31" s="116">
        <f t="shared" si="9"/>
        <v>0</v>
      </c>
      <c r="X31" s="116">
        <f t="shared" si="9"/>
        <v>0</v>
      </c>
      <c r="Y31" s="116">
        <f t="shared" si="9"/>
        <v>0</v>
      </c>
      <c r="Z31" s="116">
        <f t="shared" si="9"/>
        <v>0</v>
      </c>
    </row>
    <row r="32" spans="1:26" x14ac:dyDescent="0.3">
      <c r="A32" s="74" t="s">
        <v>194</v>
      </c>
      <c r="B32" s="74"/>
      <c r="C32" s="118">
        <v>0</v>
      </c>
      <c r="D32" s="84">
        <v>0.06</v>
      </c>
      <c r="E32" s="83">
        <v>30</v>
      </c>
      <c r="F32" s="118"/>
      <c r="G32" s="116">
        <f t="shared" ref="G32:G35" si="10">F32*12</f>
        <v>0</v>
      </c>
      <c r="H32" s="116">
        <f t="shared" ref="H32:H33" si="11">G32</f>
        <v>0</v>
      </c>
      <c r="I32" s="116">
        <f t="shared" si="9"/>
        <v>0</v>
      </c>
      <c r="J32" s="116">
        <f t="shared" si="9"/>
        <v>0</v>
      </c>
      <c r="K32" s="116">
        <f t="shared" si="9"/>
        <v>0</v>
      </c>
      <c r="L32" s="116">
        <f t="shared" si="9"/>
        <v>0</v>
      </c>
      <c r="M32" s="116">
        <f t="shared" si="9"/>
        <v>0</v>
      </c>
      <c r="N32" s="116">
        <f t="shared" si="9"/>
        <v>0</v>
      </c>
      <c r="O32" s="116">
        <f t="shared" si="9"/>
        <v>0</v>
      </c>
      <c r="P32" s="116">
        <f t="shared" si="9"/>
        <v>0</v>
      </c>
      <c r="Q32" s="116">
        <f t="shared" si="9"/>
        <v>0</v>
      </c>
      <c r="R32" s="116">
        <f t="shared" si="9"/>
        <v>0</v>
      </c>
      <c r="S32" s="116">
        <f t="shared" si="9"/>
        <v>0</v>
      </c>
      <c r="T32" s="116">
        <f t="shared" si="9"/>
        <v>0</v>
      </c>
      <c r="U32" s="116">
        <f t="shared" si="9"/>
        <v>0</v>
      </c>
      <c r="V32" s="116">
        <f t="shared" si="9"/>
        <v>0</v>
      </c>
      <c r="W32" s="116">
        <f t="shared" si="9"/>
        <v>0</v>
      </c>
      <c r="X32" s="116">
        <f t="shared" si="9"/>
        <v>0</v>
      </c>
      <c r="Y32" s="116">
        <f t="shared" si="9"/>
        <v>0</v>
      </c>
      <c r="Z32" s="116">
        <f t="shared" si="9"/>
        <v>0</v>
      </c>
    </row>
    <row r="33" spans="1:26" x14ac:dyDescent="0.3">
      <c r="A33" s="74" t="s">
        <v>195</v>
      </c>
      <c r="B33" s="74"/>
      <c r="C33" s="118">
        <v>0</v>
      </c>
      <c r="D33" s="84">
        <v>0.06</v>
      </c>
      <c r="E33" s="83">
        <v>30</v>
      </c>
      <c r="F33" s="118"/>
      <c r="G33" s="116">
        <f t="shared" si="10"/>
        <v>0</v>
      </c>
      <c r="H33" s="116">
        <f t="shared" si="11"/>
        <v>0</v>
      </c>
      <c r="I33" s="116">
        <f t="shared" si="9"/>
        <v>0</v>
      </c>
      <c r="J33" s="116">
        <f t="shared" si="9"/>
        <v>0</v>
      </c>
      <c r="K33" s="116">
        <f t="shared" si="9"/>
        <v>0</v>
      </c>
      <c r="L33" s="116">
        <f t="shared" si="9"/>
        <v>0</v>
      </c>
      <c r="M33" s="116">
        <f t="shared" si="9"/>
        <v>0</v>
      </c>
      <c r="N33" s="116">
        <f t="shared" si="9"/>
        <v>0</v>
      </c>
      <c r="O33" s="116">
        <f t="shared" si="9"/>
        <v>0</v>
      </c>
      <c r="P33" s="116">
        <f t="shared" si="9"/>
        <v>0</v>
      </c>
      <c r="Q33" s="116">
        <f t="shared" si="9"/>
        <v>0</v>
      </c>
      <c r="R33" s="116">
        <f t="shared" si="9"/>
        <v>0</v>
      </c>
      <c r="S33" s="116">
        <f t="shared" si="9"/>
        <v>0</v>
      </c>
      <c r="T33" s="116">
        <f t="shared" si="9"/>
        <v>0</v>
      </c>
      <c r="U33" s="116">
        <f t="shared" si="9"/>
        <v>0</v>
      </c>
      <c r="V33" s="116">
        <f t="shared" si="9"/>
        <v>0</v>
      </c>
      <c r="W33" s="116">
        <f t="shared" si="9"/>
        <v>0</v>
      </c>
      <c r="X33" s="116">
        <f t="shared" si="9"/>
        <v>0</v>
      </c>
      <c r="Y33" s="116">
        <f t="shared" si="9"/>
        <v>0</v>
      </c>
      <c r="Z33" s="116">
        <f t="shared" si="9"/>
        <v>0</v>
      </c>
    </row>
    <row r="34" spans="1:26" x14ac:dyDescent="0.3">
      <c r="A34" s="98" t="s">
        <v>196</v>
      </c>
      <c r="B34" s="98"/>
      <c r="C34" s="96"/>
      <c r="D34" s="85"/>
      <c r="E34" s="86"/>
      <c r="F34" s="81"/>
      <c r="G34" s="81"/>
      <c r="H34" s="99"/>
      <c r="I34" s="99"/>
      <c r="J34" s="99"/>
      <c r="K34" s="99"/>
      <c r="L34" s="99"/>
      <c r="M34" s="99"/>
      <c r="N34" s="99"/>
      <c r="O34" s="99"/>
      <c r="P34" s="99"/>
      <c r="Q34" s="99"/>
      <c r="R34" s="99"/>
      <c r="S34" s="99"/>
      <c r="T34" s="99"/>
      <c r="U34" s="99"/>
      <c r="V34" s="96"/>
      <c r="W34" s="96"/>
      <c r="X34" s="96"/>
      <c r="Y34" s="96"/>
      <c r="Z34" s="96"/>
    </row>
    <row r="35" spans="1:26" x14ac:dyDescent="0.3">
      <c r="A35" s="87"/>
      <c r="B35" s="87"/>
      <c r="C35" s="119">
        <v>0</v>
      </c>
      <c r="D35" s="84">
        <v>0.06</v>
      </c>
      <c r="E35" s="83">
        <v>30</v>
      </c>
      <c r="F35" s="118"/>
      <c r="G35" s="116">
        <f t="shared" si="10"/>
        <v>0</v>
      </c>
      <c r="H35" s="116">
        <f>G35</f>
        <v>0</v>
      </c>
      <c r="I35" s="116">
        <f t="shared" ref="I35:Z35" si="12">H35</f>
        <v>0</v>
      </c>
      <c r="J35" s="116">
        <f t="shared" si="12"/>
        <v>0</v>
      </c>
      <c r="K35" s="116">
        <f t="shared" si="12"/>
        <v>0</v>
      </c>
      <c r="L35" s="116">
        <f t="shared" si="12"/>
        <v>0</v>
      </c>
      <c r="M35" s="116">
        <f t="shared" si="12"/>
        <v>0</v>
      </c>
      <c r="N35" s="116">
        <f t="shared" si="12"/>
        <v>0</v>
      </c>
      <c r="O35" s="116">
        <f t="shared" si="12"/>
        <v>0</v>
      </c>
      <c r="P35" s="116">
        <f t="shared" si="12"/>
        <v>0</v>
      </c>
      <c r="Q35" s="116">
        <f t="shared" si="12"/>
        <v>0</v>
      </c>
      <c r="R35" s="116">
        <f t="shared" si="12"/>
        <v>0</v>
      </c>
      <c r="S35" s="116">
        <f t="shared" si="12"/>
        <v>0</v>
      </c>
      <c r="T35" s="116">
        <f t="shared" si="12"/>
        <v>0</v>
      </c>
      <c r="U35" s="116">
        <f t="shared" si="12"/>
        <v>0</v>
      </c>
      <c r="V35" s="116">
        <f t="shared" si="12"/>
        <v>0</v>
      </c>
      <c r="W35" s="116">
        <f t="shared" si="12"/>
        <v>0</v>
      </c>
      <c r="X35" s="116">
        <f t="shared" si="12"/>
        <v>0</v>
      </c>
      <c r="Y35" s="116">
        <f t="shared" si="12"/>
        <v>0</v>
      </c>
      <c r="Z35" s="116">
        <f t="shared" si="12"/>
        <v>0</v>
      </c>
    </row>
    <row r="36" spans="1:26" x14ac:dyDescent="0.3">
      <c r="A36" s="71"/>
      <c r="B36" s="71"/>
      <c r="C36" s="71"/>
      <c r="D36" s="71"/>
      <c r="E36" s="71"/>
      <c r="F36" s="99"/>
      <c r="G36" s="99"/>
      <c r="H36" s="99"/>
      <c r="I36" s="99"/>
      <c r="J36" s="99"/>
      <c r="K36" s="99"/>
      <c r="L36" s="99"/>
      <c r="M36" s="99"/>
      <c r="N36" s="99"/>
      <c r="O36" s="99"/>
      <c r="P36" s="99"/>
      <c r="Q36" s="99"/>
      <c r="R36" s="99"/>
      <c r="S36" s="99"/>
      <c r="T36" s="99"/>
      <c r="U36" s="99"/>
      <c r="V36" s="96"/>
      <c r="W36" s="96"/>
      <c r="X36" s="96"/>
      <c r="Y36" s="96"/>
      <c r="Z36" s="96"/>
    </row>
    <row r="37" spans="1:26" x14ac:dyDescent="0.3">
      <c r="A37" s="80" t="s">
        <v>197</v>
      </c>
      <c r="B37" s="80"/>
      <c r="C37" s="80"/>
      <c r="D37" s="80"/>
      <c r="E37" s="80"/>
      <c r="F37" s="120">
        <f>SUM(F31:F35)</f>
        <v>0</v>
      </c>
      <c r="G37" s="120">
        <f>SUM(G31:G35)</f>
        <v>0</v>
      </c>
      <c r="H37" s="120">
        <f>SUM(H31:H35)</f>
        <v>0</v>
      </c>
      <c r="I37" s="120">
        <f t="shared" ref="I37:Z37" si="13">SUM(I31:I35)</f>
        <v>0</v>
      </c>
      <c r="J37" s="120">
        <f t="shared" si="13"/>
        <v>0</v>
      </c>
      <c r="K37" s="120">
        <f t="shared" si="13"/>
        <v>0</v>
      </c>
      <c r="L37" s="120">
        <f t="shared" si="13"/>
        <v>0</v>
      </c>
      <c r="M37" s="120">
        <f t="shared" si="13"/>
        <v>0</v>
      </c>
      <c r="N37" s="120">
        <f t="shared" si="13"/>
        <v>0</v>
      </c>
      <c r="O37" s="120">
        <f t="shared" si="13"/>
        <v>0</v>
      </c>
      <c r="P37" s="120">
        <f t="shared" si="13"/>
        <v>0</v>
      </c>
      <c r="Q37" s="120">
        <f t="shared" si="13"/>
        <v>0</v>
      </c>
      <c r="R37" s="120">
        <f t="shared" si="13"/>
        <v>0</v>
      </c>
      <c r="S37" s="120">
        <f t="shared" si="13"/>
        <v>0</v>
      </c>
      <c r="T37" s="120">
        <f t="shared" si="13"/>
        <v>0</v>
      </c>
      <c r="U37" s="120">
        <f t="shared" si="13"/>
        <v>0</v>
      </c>
      <c r="V37" s="120">
        <f t="shared" si="13"/>
        <v>0</v>
      </c>
      <c r="W37" s="120">
        <f t="shared" si="13"/>
        <v>0</v>
      </c>
      <c r="X37" s="120">
        <f t="shared" si="13"/>
        <v>0</v>
      </c>
      <c r="Y37" s="120">
        <f t="shared" si="13"/>
        <v>0</v>
      </c>
      <c r="Z37" s="120">
        <f t="shared" si="13"/>
        <v>0</v>
      </c>
    </row>
    <row r="38" spans="1:26" x14ac:dyDescent="0.3">
      <c r="A38" s="71"/>
      <c r="B38" s="71"/>
      <c r="C38" s="71"/>
      <c r="D38" s="71"/>
      <c r="E38" s="71"/>
      <c r="F38" s="99"/>
      <c r="G38" s="99"/>
      <c r="H38" s="99"/>
      <c r="I38" s="99"/>
      <c r="J38" s="99"/>
      <c r="K38" s="99"/>
      <c r="L38" s="99"/>
      <c r="M38" s="99"/>
      <c r="N38" s="99"/>
      <c r="O38" s="99"/>
      <c r="P38" s="99"/>
      <c r="Q38" s="99"/>
      <c r="R38" s="99"/>
      <c r="S38" s="99"/>
      <c r="T38" s="99"/>
      <c r="U38" s="99"/>
      <c r="V38" s="96"/>
      <c r="W38" s="96"/>
      <c r="X38" s="96"/>
      <c r="Y38" s="96"/>
      <c r="Z38" s="96"/>
    </row>
    <row r="39" spans="1:26" ht="15" thickBot="1" x14ac:dyDescent="0.35">
      <c r="A39" s="78" t="s">
        <v>198</v>
      </c>
      <c r="B39" s="78"/>
      <c r="C39" s="78"/>
      <c r="D39" s="78"/>
      <c r="E39" s="78"/>
      <c r="F39" s="117">
        <f>F28-F37</f>
        <v>0</v>
      </c>
      <c r="G39" s="117">
        <f>G28-G37</f>
        <v>0</v>
      </c>
      <c r="H39" s="117">
        <f>H28-H37</f>
        <v>0</v>
      </c>
      <c r="I39" s="117">
        <f t="shared" ref="I39:Z39" si="14">I28-I37</f>
        <v>0</v>
      </c>
      <c r="J39" s="117">
        <f t="shared" si="14"/>
        <v>0</v>
      </c>
      <c r="K39" s="117">
        <f t="shared" si="14"/>
        <v>0</v>
      </c>
      <c r="L39" s="117">
        <f t="shared" si="14"/>
        <v>0</v>
      </c>
      <c r="M39" s="117">
        <f t="shared" si="14"/>
        <v>0</v>
      </c>
      <c r="N39" s="117">
        <f t="shared" si="14"/>
        <v>0</v>
      </c>
      <c r="O39" s="117">
        <f t="shared" si="14"/>
        <v>0</v>
      </c>
      <c r="P39" s="117">
        <f t="shared" si="14"/>
        <v>0</v>
      </c>
      <c r="Q39" s="117">
        <f t="shared" si="14"/>
        <v>0</v>
      </c>
      <c r="R39" s="117">
        <f t="shared" si="14"/>
        <v>0</v>
      </c>
      <c r="S39" s="117">
        <f t="shared" si="14"/>
        <v>0</v>
      </c>
      <c r="T39" s="117">
        <f t="shared" si="14"/>
        <v>0</v>
      </c>
      <c r="U39" s="117">
        <f t="shared" si="14"/>
        <v>0</v>
      </c>
      <c r="V39" s="117">
        <f t="shared" si="14"/>
        <v>0</v>
      </c>
      <c r="W39" s="117">
        <f t="shared" si="14"/>
        <v>0</v>
      </c>
      <c r="X39" s="117">
        <f t="shared" si="14"/>
        <v>0</v>
      </c>
      <c r="Y39" s="117">
        <f t="shared" si="14"/>
        <v>0</v>
      </c>
      <c r="Z39" s="117">
        <f t="shared" si="14"/>
        <v>0</v>
      </c>
    </row>
    <row r="40" spans="1:26" ht="15" thickTop="1" x14ac:dyDescent="0.3">
      <c r="A40" s="71"/>
      <c r="B40" s="71"/>
      <c r="C40" s="71"/>
      <c r="D40" s="71"/>
      <c r="E40" s="71"/>
      <c r="F40" s="71"/>
      <c r="G40" s="71"/>
      <c r="H40" s="71"/>
      <c r="I40" s="71"/>
      <c r="J40" s="71"/>
      <c r="K40" s="71"/>
      <c r="L40" s="71"/>
      <c r="M40" s="71"/>
      <c r="N40" s="71"/>
      <c r="O40" s="71"/>
      <c r="P40" s="71"/>
      <c r="Q40" s="71"/>
      <c r="R40" s="71"/>
      <c r="S40" s="71"/>
      <c r="T40" s="71"/>
      <c r="U40" s="71"/>
      <c r="V40" s="95"/>
      <c r="W40" s="95"/>
      <c r="X40" s="95"/>
      <c r="Y40" s="95"/>
      <c r="Z40" s="95"/>
    </row>
    <row r="41" spans="1:26" x14ac:dyDescent="0.3">
      <c r="A41" s="74" t="s">
        <v>199</v>
      </c>
      <c r="B41" s="74"/>
      <c r="C41" s="71"/>
      <c r="D41" s="71"/>
      <c r="E41" s="71"/>
      <c r="F41" s="71"/>
      <c r="G41" s="100" t="e">
        <f>G28/G37</f>
        <v>#DIV/0!</v>
      </c>
      <c r="H41" s="100" t="e">
        <f>H28/H37</f>
        <v>#DIV/0!</v>
      </c>
      <c r="I41" s="100" t="e">
        <f t="shared" ref="I41:Z41" si="15">I28/I37</f>
        <v>#DIV/0!</v>
      </c>
      <c r="J41" s="100" t="e">
        <f t="shared" si="15"/>
        <v>#DIV/0!</v>
      </c>
      <c r="K41" s="100" t="e">
        <f t="shared" si="15"/>
        <v>#DIV/0!</v>
      </c>
      <c r="L41" s="100" t="e">
        <f t="shared" si="15"/>
        <v>#DIV/0!</v>
      </c>
      <c r="M41" s="100" t="e">
        <f t="shared" si="15"/>
        <v>#DIV/0!</v>
      </c>
      <c r="N41" s="100" t="e">
        <f t="shared" si="15"/>
        <v>#DIV/0!</v>
      </c>
      <c r="O41" s="100" t="e">
        <f t="shared" si="15"/>
        <v>#DIV/0!</v>
      </c>
      <c r="P41" s="100" t="e">
        <f t="shared" si="15"/>
        <v>#DIV/0!</v>
      </c>
      <c r="Q41" s="100" t="e">
        <f t="shared" si="15"/>
        <v>#DIV/0!</v>
      </c>
      <c r="R41" s="100" t="e">
        <f t="shared" si="15"/>
        <v>#DIV/0!</v>
      </c>
      <c r="S41" s="100" t="e">
        <f t="shared" si="15"/>
        <v>#DIV/0!</v>
      </c>
      <c r="T41" s="100" t="e">
        <f t="shared" si="15"/>
        <v>#DIV/0!</v>
      </c>
      <c r="U41" s="100" t="e">
        <f t="shared" si="15"/>
        <v>#DIV/0!</v>
      </c>
      <c r="V41" s="100" t="e">
        <f t="shared" si="15"/>
        <v>#DIV/0!</v>
      </c>
      <c r="W41" s="100" t="e">
        <f t="shared" si="15"/>
        <v>#DIV/0!</v>
      </c>
      <c r="X41" s="100" t="e">
        <f t="shared" si="15"/>
        <v>#DIV/0!</v>
      </c>
      <c r="Y41" s="100" t="e">
        <f t="shared" si="15"/>
        <v>#DIV/0!</v>
      </c>
      <c r="Z41" s="100" t="e">
        <f t="shared" si="15"/>
        <v>#DIV/0!</v>
      </c>
    </row>
    <row r="52" spans="2:2" x14ac:dyDescent="0.3">
      <c r="B52" s="97"/>
    </row>
  </sheetData>
  <sheetProtection algorithmName="SHA-512" hashValue="PTwk2BEvWk+0gTQWt2/wDnYdJmsi5rqrcgQZDx8CSLv9jPmprRaUSFbQAE7FPZb6Ka0L1fPSy2TR1sRWoOM3RQ==" saltValue="krauqGTidfZQmG2fJFe/KA==" spinCount="100000" sheet="1" objects="1" scenarios="1"/>
  <customSheetViews>
    <customSheetView guid="{4117F1CD-FF87-43B0-A078-090EF831632E}" showPageBreaks="1" fitToPage="1" view="pageLayout">
      <selection activeCell="AD30" sqref="AD30"/>
      <pageMargins left="0" right="0" top="0.75" bottom="0.75" header="0.3" footer="0.3"/>
      <pageSetup scale="46" fitToHeight="0" orientation="landscape" r:id="rId1"/>
      <headerFooter>
        <oddHeader>&amp;C&amp;G</oddHeader>
      </headerFooter>
    </customSheetView>
    <customSheetView guid="{E865FF6D-9896-4E06-B51A-246D42428865}" scale="85" fitToPage="1">
      <selection activeCell="F34" sqref="F34"/>
      <pageMargins left="0" right="0" top="0.75" bottom="0.75" header="0.3" footer="0.3"/>
      <pageSetup paperSize="5" scale="58" fitToHeight="0" orientation="landscape" r:id="rId2"/>
    </customSheetView>
  </customSheetViews>
  <mergeCells count="4">
    <mergeCell ref="C1:E1"/>
    <mergeCell ref="A3:Z3"/>
    <mergeCell ref="A4:Z4"/>
    <mergeCell ref="A1:B1"/>
  </mergeCells>
  <pageMargins left="0" right="0" top="0.75" bottom="0.75" header="0.3" footer="0.3"/>
  <pageSetup scale="46" fitToHeight="0" orientation="landscape"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40274D24A544AB21BA3DBC1EDF8AE" ma:contentTypeVersion="8" ma:contentTypeDescription="Create a new document." ma:contentTypeScope="" ma:versionID="d022567e11dfc73714398db5ffa69228">
  <xsd:schema xmlns:xsd="http://www.w3.org/2001/XMLSchema" xmlns:xs="http://www.w3.org/2001/XMLSchema" xmlns:p="http://schemas.microsoft.com/office/2006/metadata/properties" xmlns:ns2="0f7e2ef3-0658-4806-9e66-9aa20f051630" targetNamespace="http://schemas.microsoft.com/office/2006/metadata/properties" ma:root="true" ma:fieldsID="262bc779858d83c5b15ff189ebc0183f" ns2:_="">
    <xsd:import namespace="0f7e2ef3-0658-4806-9e66-9aa20f0516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7e2ef3-0658-4806-9e66-9aa20f0516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0F1CC7-487D-466C-A196-B707916280AD}"/>
</file>

<file path=customXml/itemProps2.xml><?xml version="1.0" encoding="utf-8"?>
<ds:datastoreItem xmlns:ds="http://schemas.openxmlformats.org/officeDocument/2006/customXml" ds:itemID="{B70C66EA-0044-4790-BC6D-A1043A7ECF39}"/>
</file>

<file path=customXml/itemProps3.xml><?xml version="1.0" encoding="utf-8"?>
<ds:datastoreItem xmlns:ds="http://schemas.openxmlformats.org/officeDocument/2006/customXml" ds:itemID="{E7D7FDF5-FFAB-44D6-A5EE-ACF6750ED9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Unit Information</vt:lpstr>
      <vt:lpstr>County Selection</vt:lpstr>
      <vt:lpstr>Income Averaging</vt:lpstr>
      <vt:lpstr>AMI</vt:lpstr>
      <vt:lpstr>Operating Expenses</vt:lpstr>
      <vt:lpstr>Development Cost Schedule</vt:lpstr>
      <vt:lpstr>Equity Gap</vt:lpstr>
      <vt:lpstr>Efficient Housing Production</vt:lpstr>
      <vt:lpstr>20-YR Proforma</vt:lpstr>
      <vt:lpstr>HOME CDBG-DR &amp; HTF Only</vt:lpstr>
      <vt:lpstr>30-YR Proforma_HTF</vt:lpstr>
      <vt:lpstr>'Efficient Housing Production'!Print_Area</vt:lpstr>
      <vt:lpstr>'Equity Gap'!Print_Area</vt:lpstr>
      <vt:lpstr>'Income Averaging'!Print_Area</vt:lpstr>
      <vt:lpstr>'Income Averaging'!Print_Titles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Kile</dc:creator>
  <cp:lastModifiedBy>Pamela Otto</cp:lastModifiedBy>
  <cp:lastPrinted>2021-09-26T23:03:02Z</cp:lastPrinted>
  <dcterms:created xsi:type="dcterms:W3CDTF">2014-08-25T15:50:50Z</dcterms:created>
  <dcterms:modified xsi:type="dcterms:W3CDTF">2021-12-30T21:08:32Z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0x0101006B340274D24A544AB21BA3DBC1EDF8AE</vt:lpwstr>
  </property>
</Properties>
</file>